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0.100\Users\Public\360Compartit\CONCURSOS\ZZ - PENDENT VALORAR\24-02-14 - 240013 - CSIC - reforma edifici Inst. Robòtica\3. Econòmic\"/>
    </mc:Choice>
  </mc:AlternateContent>
  <xr:revisionPtr revIDLastSave="0" documentId="13_ncr:1_{CC1EFBBE-3203-472F-9B85-F0D6922F0F38}" xr6:coauthVersionLast="47" xr6:coauthVersionMax="47" xr10:uidLastSave="{00000000-0000-0000-0000-000000000000}"/>
  <bookViews>
    <workbookView xWindow="28680" yWindow="-120" windowWidth="29040" windowHeight="15720" xr2:uid="{B222A9E0-0687-46AE-BA4C-9142C51DD3B0}"/>
  </bookViews>
  <sheets>
    <sheet name="Hoja1" sheetId="1" r:id="rId1"/>
    <sheet name="Full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 l="1"/>
  <c r="G22" i="2"/>
  <c r="G20" i="2"/>
  <c r="G18" i="2"/>
  <c r="G15" i="2"/>
  <c r="G16" i="2"/>
  <c r="G14" i="2"/>
  <c r="G10" i="2"/>
  <c r="J1051" i="1" l="1"/>
  <c r="J1049" i="1"/>
  <c r="J1046" i="1" s="1"/>
  <c r="H1046" i="1"/>
  <c r="I1046" i="1"/>
  <c r="E1046" i="1"/>
  <c r="J1047" i="1"/>
  <c r="G1047" i="1"/>
  <c r="F1049" i="1" s="1"/>
  <c r="J1044" i="1"/>
  <c r="J1041" i="1" s="1"/>
  <c r="H1041" i="1"/>
  <c r="I1041" i="1"/>
  <c r="E1041" i="1"/>
  <c r="J1042" i="1"/>
  <c r="G1042" i="1"/>
  <c r="F1044" i="1" s="1"/>
  <c r="F1041" i="1" s="1"/>
  <c r="J1036" i="1"/>
  <c r="J1039" i="1"/>
  <c r="H1036" i="1"/>
  <c r="I1036" i="1"/>
  <c r="E1036" i="1"/>
  <c r="J1037" i="1"/>
  <c r="G1037" i="1"/>
  <c r="F1039" i="1" s="1"/>
  <c r="J1034" i="1"/>
  <c r="J1023" i="1" s="1"/>
  <c r="H1023" i="1"/>
  <c r="I1023" i="1"/>
  <c r="E1023" i="1"/>
  <c r="J1032" i="1"/>
  <c r="G1032" i="1"/>
  <c r="J1030" i="1"/>
  <c r="G1030" i="1"/>
  <c r="J1028" i="1"/>
  <c r="G1028" i="1"/>
  <c r="J1026" i="1"/>
  <c r="G1026" i="1"/>
  <c r="J1024" i="1"/>
  <c r="G1024" i="1"/>
  <c r="F1034" i="1" s="1"/>
  <c r="G1034" i="1" s="1"/>
  <c r="G1023" i="1" s="1"/>
  <c r="J1021" i="1"/>
  <c r="J347" i="1" s="1"/>
  <c r="H347" i="1"/>
  <c r="I347" i="1"/>
  <c r="E347" i="1"/>
  <c r="J1019" i="1"/>
  <c r="J940" i="1" s="1"/>
  <c r="H940" i="1"/>
  <c r="I940" i="1"/>
  <c r="E940" i="1"/>
  <c r="J1017" i="1"/>
  <c r="J1012" i="1" s="1"/>
  <c r="H1012" i="1"/>
  <c r="I1012" i="1"/>
  <c r="E1012" i="1"/>
  <c r="J1015" i="1"/>
  <c r="G1015" i="1"/>
  <c r="J1013" i="1"/>
  <c r="G1013" i="1"/>
  <c r="J1010" i="1"/>
  <c r="J999" i="1" s="1"/>
  <c r="H999" i="1"/>
  <c r="I999" i="1"/>
  <c r="E999" i="1"/>
  <c r="J1008" i="1"/>
  <c r="G1008" i="1"/>
  <c r="J1006" i="1"/>
  <c r="G1006" i="1"/>
  <c r="J1004" i="1"/>
  <c r="G1004" i="1"/>
  <c r="J1002" i="1"/>
  <c r="G1002" i="1"/>
  <c r="J1000" i="1"/>
  <c r="G1000" i="1"/>
  <c r="J997" i="1"/>
  <c r="J980" i="1" s="1"/>
  <c r="H980" i="1"/>
  <c r="I980" i="1"/>
  <c r="E980" i="1"/>
  <c r="J995" i="1"/>
  <c r="G995" i="1"/>
  <c r="J993" i="1"/>
  <c r="G993" i="1"/>
  <c r="J991" i="1"/>
  <c r="G991" i="1"/>
  <c r="J989" i="1"/>
  <c r="G989" i="1"/>
  <c r="J987" i="1"/>
  <c r="G987" i="1"/>
  <c r="J985" i="1"/>
  <c r="G985" i="1"/>
  <c r="J983" i="1"/>
  <c r="G983" i="1"/>
  <c r="J981" i="1"/>
  <c r="G981" i="1"/>
  <c r="J978" i="1"/>
  <c r="J941" i="1" s="1"/>
  <c r="H941" i="1"/>
  <c r="I941" i="1"/>
  <c r="E941" i="1"/>
  <c r="J976" i="1"/>
  <c r="G976" i="1"/>
  <c r="J974" i="1"/>
  <c r="G974" i="1"/>
  <c r="J972" i="1"/>
  <c r="G972" i="1"/>
  <c r="J970" i="1"/>
  <c r="G970" i="1"/>
  <c r="J968" i="1"/>
  <c r="G968" i="1"/>
  <c r="J966" i="1"/>
  <c r="G966" i="1"/>
  <c r="J964" i="1"/>
  <c r="G964" i="1"/>
  <c r="J962" i="1"/>
  <c r="G962" i="1"/>
  <c r="J960" i="1"/>
  <c r="G960" i="1"/>
  <c r="J958" i="1"/>
  <c r="G958" i="1"/>
  <c r="J956" i="1"/>
  <c r="G956" i="1"/>
  <c r="J954" i="1"/>
  <c r="G954" i="1"/>
  <c r="J952" i="1"/>
  <c r="G952" i="1"/>
  <c r="J950" i="1"/>
  <c r="G950" i="1"/>
  <c r="J948" i="1"/>
  <c r="G948" i="1"/>
  <c r="J946" i="1"/>
  <c r="G946" i="1"/>
  <c r="J944" i="1"/>
  <c r="G944" i="1"/>
  <c r="J942" i="1"/>
  <c r="G942" i="1"/>
  <c r="J938" i="1"/>
  <c r="J914" i="1" s="1"/>
  <c r="H914" i="1"/>
  <c r="I914" i="1"/>
  <c r="E914" i="1"/>
  <c r="J936" i="1"/>
  <c r="J929" i="1" s="1"/>
  <c r="H929" i="1"/>
  <c r="I929" i="1"/>
  <c r="E929" i="1"/>
  <c r="J934" i="1"/>
  <c r="G934" i="1"/>
  <c r="J932" i="1"/>
  <c r="G932" i="1"/>
  <c r="J930" i="1"/>
  <c r="G930" i="1"/>
  <c r="J927" i="1"/>
  <c r="J922" i="1" s="1"/>
  <c r="H922" i="1"/>
  <c r="I922" i="1"/>
  <c r="E922" i="1"/>
  <c r="J925" i="1"/>
  <c r="G925" i="1"/>
  <c r="J923" i="1"/>
  <c r="G923" i="1"/>
  <c r="J920" i="1"/>
  <c r="J915" i="1" s="1"/>
  <c r="H915" i="1"/>
  <c r="I915" i="1"/>
  <c r="E915" i="1"/>
  <c r="J918" i="1"/>
  <c r="G918" i="1"/>
  <c r="J916" i="1"/>
  <c r="G916" i="1"/>
  <c r="J912" i="1"/>
  <c r="J852" i="1" s="1"/>
  <c r="H852" i="1"/>
  <c r="I852" i="1"/>
  <c r="E852" i="1"/>
  <c r="J910" i="1"/>
  <c r="J907" i="1" s="1"/>
  <c r="H907" i="1"/>
  <c r="I907" i="1"/>
  <c r="E907" i="1"/>
  <c r="J908" i="1"/>
  <c r="G908" i="1"/>
  <c r="F910" i="1" s="1"/>
  <c r="F907" i="1" s="1"/>
  <c r="J905" i="1"/>
  <c r="J886" i="1" s="1"/>
  <c r="H886" i="1"/>
  <c r="I886" i="1"/>
  <c r="E886" i="1"/>
  <c r="J903" i="1"/>
  <c r="G903" i="1"/>
  <c r="J901" i="1"/>
  <c r="G901" i="1"/>
  <c r="J899" i="1"/>
  <c r="G899" i="1"/>
  <c r="J897" i="1"/>
  <c r="G897" i="1"/>
  <c r="J895" i="1"/>
  <c r="G895" i="1"/>
  <c r="J893" i="1"/>
  <c r="G893" i="1"/>
  <c r="J891" i="1"/>
  <c r="G891" i="1"/>
  <c r="J889" i="1"/>
  <c r="G889" i="1"/>
  <c r="J887" i="1"/>
  <c r="G887" i="1"/>
  <c r="F905" i="1" s="1"/>
  <c r="J884" i="1"/>
  <c r="J853" i="1" s="1"/>
  <c r="H853" i="1"/>
  <c r="I853" i="1"/>
  <c r="E853" i="1"/>
  <c r="J882" i="1"/>
  <c r="G882" i="1"/>
  <c r="J880" i="1"/>
  <c r="G880" i="1"/>
  <c r="J878" i="1"/>
  <c r="G878" i="1"/>
  <c r="J876" i="1"/>
  <c r="G876" i="1"/>
  <c r="J874" i="1"/>
  <c r="G874" i="1"/>
  <c r="J872" i="1"/>
  <c r="G872" i="1"/>
  <c r="J870" i="1"/>
  <c r="G870" i="1"/>
  <c r="J868" i="1"/>
  <c r="G868" i="1"/>
  <c r="J866" i="1"/>
  <c r="G866" i="1"/>
  <c r="J864" i="1"/>
  <c r="G864" i="1"/>
  <c r="J862" i="1"/>
  <c r="G862" i="1"/>
  <c r="J860" i="1"/>
  <c r="G860" i="1"/>
  <c r="J858" i="1"/>
  <c r="G858" i="1"/>
  <c r="J856" i="1"/>
  <c r="G856" i="1"/>
  <c r="J854" i="1"/>
  <c r="G854" i="1"/>
  <c r="J847" i="1"/>
  <c r="J850" i="1"/>
  <c r="H847" i="1"/>
  <c r="I847" i="1"/>
  <c r="E847" i="1"/>
  <c r="F850" i="1"/>
  <c r="J848" i="1"/>
  <c r="G848" i="1"/>
  <c r="J845" i="1"/>
  <c r="J832" i="1" s="1"/>
  <c r="H832" i="1"/>
  <c r="I832" i="1"/>
  <c r="E832" i="1"/>
  <c r="J843" i="1"/>
  <c r="G843" i="1"/>
  <c r="J841" i="1"/>
  <c r="G841" i="1"/>
  <c r="J839" i="1"/>
  <c r="G839" i="1"/>
  <c r="J837" i="1"/>
  <c r="G837" i="1"/>
  <c r="J835" i="1"/>
  <c r="G835" i="1"/>
  <c r="J833" i="1"/>
  <c r="G833" i="1"/>
  <c r="J795" i="1"/>
  <c r="J830" i="1"/>
  <c r="H795" i="1"/>
  <c r="I795" i="1"/>
  <c r="E795" i="1"/>
  <c r="J828" i="1"/>
  <c r="G828" i="1"/>
  <c r="J826" i="1"/>
  <c r="G826" i="1"/>
  <c r="J824" i="1"/>
  <c r="G824" i="1"/>
  <c r="J822" i="1"/>
  <c r="G822" i="1"/>
  <c r="J820" i="1"/>
  <c r="G820" i="1"/>
  <c r="J818" i="1"/>
  <c r="G818" i="1"/>
  <c r="J816" i="1"/>
  <c r="G816" i="1"/>
  <c r="J814" i="1"/>
  <c r="G814" i="1"/>
  <c r="J812" i="1"/>
  <c r="G812" i="1"/>
  <c r="J810" i="1"/>
  <c r="G810" i="1"/>
  <c r="J808" i="1"/>
  <c r="G808" i="1"/>
  <c r="J806" i="1"/>
  <c r="G806" i="1"/>
  <c r="J804" i="1"/>
  <c r="G804" i="1"/>
  <c r="J802" i="1"/>
  <c r="G802" i="1"/>
  <c r="J800" i="1"/>
  <c r="G800" i="1"/>
  <c r="J798" i="1"/>
  <c r="G798" i="1"/>
  <c r="F830" i="1" s="1"/>
  <c r="J796" i="1"/>
  <c r="G796" i="1"/>
  <c r="J793" i="1"/>
  <c r="J760" i="1" s="1"/>
  <c r="H760" i="1"/>
  <c r="I760" i="1"/>
  <c r="E760" i="1"/>
  <c r="J791" i="1"/>
  <c r="G791" i="1"/>
  <c r="J789" i="1"/>
  <c r="G789" i="1"/>
  <c r="J787" i="1"/>
  <c r="G787" i="1"/>
  <c r="J785" i="1"/>
  <c r="G785" i="1"/>
  <c r="J783" i="1"/>
  <c r="G783" i="1"/>
  <c r="J781" i="1"/>
  <c r="G781" i="1"/>
  <c r="J779" i="1"/>
  <c r="G779" i="1"/>
  <c r="J777" i="1"/>
  <c r="G777" i="1"/>
  <c r="J775" i="1"/>
  <c r="G775" i="1"/>
  <c r="J773" i="1"/>
  <c r="G773" i="1"/>
  <c r="J771" i="1"/>
  <c r="G771" i="1"/>
  <c r="J769" i="1"/>
  <c r="G769" i="1"/>
  <c r="J767" i="1"/>
  <c r="G767" i="1"/>
  <c r="J765" i="1"/>
  <c r="G765" i="1"/>
  <c r="J763" i="1"/>
  <c r="G763" i="1"/>
  <c r="J761" i="1"/>
  <c r="G761" i="1"/>
  <c r="J758" i="1"/>
  <c r="J644" i="1" s="1"/>
  <c r="H644" i="1"/>
  <c r="I644" i="1"/>
  <c r="E644" i="1"/>
  <c r="J756" i="1"/>
  <c r="J751" i="1" s="1"/>
  <c r="H751" i="1"/>
  <c r="I751" i="1"/>
  <c r="E751" i="1"/>
  <c r="J754" i="1"/>
  <c r="G754" i="1"/>
  <c r="J752" i="1"/>
  <c r="G752" i="1"/>
  <c r="F756" i="1" s="1"/>
  <c r="G756" i="1" s="1"/>
  <c r="G751" i="1" s="1"/>
  <c r="J749" i="1"/>
  <c r="J744" i="1" s="1"/>
  <c r="H744" i="1"/>
  <c r="I744" i="1"/>
  <c r="E744" i="1"/>
  <c r="J747" i="1"/>
  <c r="G747" i="1"/>
  <c r="J745" i="1"/>
  <c r="G745" i="1"/>
  <c r="J742" i="1"/>
  <c r="J701" i="1" s="1"/>
  <c r="H701" i="1"/>
  <c r="I701" i="1"/>
  <c r="E701" i="1"/>
  <c r="J740" i="1"/>
  <c r="G740" i="1"/>
  <c r="J738" i="1"/>
  <c r="G738" i="1"/>
  <c r="J736" i="1"/>
  <c r="G736" i="1"/>
  <c r="J734" i="1"/>
  <c r="G734" i="1"/>
  <c r="J732" i="1"/>
  <c r="G732" i="1"/>
  <c r="J730" i="1"/>
  <c r="G730" i="1"/>
  <c r="J728" i="1"/>
  <c r="G728" i="1"/>
  <c r="J726" i="1"/>
  <c r="G726" i="1"/>
  <c r="J724" i="1"/>
  <c r="G724" i="1"/>
  <c r="J722" i="1"/>
  <c r="G722" i="1"/>
  <c r="J720" i="1"/>
  <c r="G720" i="1"/>
  <c r="J718" i="1"/>
  <c r="G718" i="1"/>
  <c r="J716" i="1"/>
  <c r="G716" i="1"/>
  <c r="J714" i="1"/>
  <c r="G714" i="1"/>
  <c r="J712" i="1"/>
  <c r="G712" i="1"/>
  <c r="J710" i="1"/>
  <c r="G710" i="1"/>
  <c r="J708" i="1"/>
  <c r="G708" i="1"/>
  <c r="J706" i="1"/>
  <c r="G706" i="1"/>
  <c r="J704" i="1"/>
  <c r="G704" i="1"/>
  <c r="J702" i="1"/>
  <c r="G702" i="1"/>
  <c r="F742" i="1" s="1"/>
  <c r="F701" i="1" s="1"/>
  <c r="J674" i="1"/>
  <c r="J699" i="1"/>
  <c r="H674" i="1"/>
  <c r="I674" i="1"/>
  <c r="E674" i="1"/>
  <c r="J697" i="1"/>
  <c r="G697" i="1"/>
  <c r="J695" i="1"/>
  <c r="G695" i="1"/>
  <c r="J693" i="1"/>
  <c r="G693" i="1"/>
  <c r="J691" i="1"/>
  <c r="G691" i="1"/>
  <c r="J689" i="1"/>
  <c r="G689" i="1"/>
  <c r="J687" i="1"/>
  <c r="G687" i="1"/>
  <c r="J685" i="1"/>
  <c r="G685" i="1"/>
  <c r="J683" i="1"/>
  <c r="G683" i="1"/>
  <c r="J681" i="1"/>
  <c r="G681" i="1"/>
  <c r="J679" i="1"/>
  <c r="G679" i="1"/>
  <c r="J677" i="1"/>
  <c r="G677" i="1"/>
  <c r="J675" i="1"/>
  <c r="G675" i="1"/>
  <c r="F699" i="1" s="1"/>
  <c r="J672" i="1"/>
  <c r="J645" i="1" s="1"/>
  <c r="H645" i="1"/>
  <c r="I645" i="1"/>
  <c r="E645" i="1"/>
  <c r="J670" i="1"/>
  <c r="G670" i="1"/>
  <c r="J668" i="1"/>
  <c r="G668" i="1"/>
  <c r="J666" i="1"/>
  <c r="G666" i="1"/>
  <c r="J664" i="1"/>
  <c r="G664" i="1"/>
  <c r="J662" i="1"/>
  <c r="G662" i="1"/>
  <c r="J660" i="1"/>
  <c r="G660" i="1"/>
  <c r="J658" i="1"/>
  <c r="G658" i="1"/>
  <c r="J656" i="1"/>
  <c r="G656" i="1"/>
  <c r="J654" i="1"/>
  <c r="G654" i="1"/>
  <c r="J652" i="1"/>
  <c r="G652" i="1"/>
  <c r="J650" i="1"/>
  <c r="G650" i="1"/>
  <c r="J648" i="1"/>
  <c r="G648" i="1"/>
  <c r="J646" i="1"/>
  <c r="G646" i="1"/>
  <c r="J414" i="1"/>
  <c r="J642" i="1"/>
  <c r="H414" i="1"/>
  <c r="I414" i="1"/>
  <c r="E414" i="1"/>
  <c r="J640" i="1"/>
  <c r="J621" i="1" s="1"/>
  <c r="H621" i="1"/>
  <c r="I621" i="1"/>
  <c r="E621" i="1"/>
  <c r="J638" i="1"/>
  <c r="G638" i="1"/>
  <c r="J636" i="1"/>
  <c r="G636" i="1"/>
  <c r="J634" i="1"/>
  <c r="G634" i="1"/>
  <c r="J632" i="1"/>
  <c r="G632" i="1"/>
  <c r="J630" i="1"/>
  <c r="G630" i="1"/>
  <c r="J628" i="1"/>
  <c r="G628" i="1"/>
  <c r="J626" i="1"/>
  <c r="G626" i="1"/>
  <c r="J624" i="1"/>
  <c r="G624" i="1"/>
  <c r="J622" i="1"/>
  <c r="G622" i="1"/>
  <c r="J619" i="1"/>
  <c r="J616" i="1" s="1"/>
  <c r="H616" i="1"/>
  <c r="I616" i="1"/>
  <c r="E616" i="1"/>
  <c r="F619" i="1"/>
  <c r="J617" i="1"/>
  <c r="G617" i="1"/>
  <c r="J614" i="1"/>
  <c r="J571" i="1" s="1"/>
  <c r="H571" i="1"/>
  <c r="I571" i="1"/>
  <c r="E571" i="1"/>
  <c r="J612" i="1"/>
  <c r="G612" i="1"/>
  <c r="J610" i="1"/>
  <c r="G610" i="1"/>
  <c r="J608" i="1"/>
  <c r="G608" i="1"/>
  <c r="J606" i="1"/>
  <c r="G606" i="1"/>
  <c r="J604" i="1"/>
  <c r="G604" i="1"/>
  <c r="J602" i="1"/>
  <c r="G602" i="1"/>
  <c r="J600" i="1"/>
  <c r="G600" i="1"/>
  <c r="J598" i="1"/>
  <c r="G598" i="1"/>
  <c r="J596" i="1"/>
  <c r="G596" i="1"/>
  <c r="J594" i="1"/>
  <c r="G594" i="1"/>
  <c r="J592" i="1"/>
  <c r="G592" i="1"/>
  <c r="J590" i="1"/>
  <c r="G590" i="1"/>
  <c r="J588" i="1"/>
  <c r="G588" i="1"/>
  <c r="J586" i="1"/>
  <c r="G586" i="1"/>
  <c r="J584" i="1"/>
  <c r="G584" i="1"/>
  <c r="J582" i="1"/>
  <c r="G582" i="1"/>
  <c r="J580" i="1"/>
  <c r="G580" i="1"/>
  <c r="J578" i="1"/>
  <c r="G578" i="1"/>
  <c r="J576" i="1"/>
  <c r="G576" i="1"/>
  <c r="J574" i="1"/>
  <c r="G574" i="1"/>
  <c r="J572" i="1"/>
  <c r="G572" i="1"/>
  <c r="F614" i="1" s="1"/>
  <c r="F571" i="1" s="1"/>
  <c r="J569" i="1"/>
  <c r="J536" i="1" s="1"/>
  <c r="H536" i="1"/>
  <c r="I536" i="1"/>
  <c r="E536" i="1"/>
  <c r="J567" i="1"/>
  <c r="G567" i="1"/>
  <c r="J565" i="1"/>
  <c r="G565" i="1"/>
  <c r="J563" i="1"/>
  <c r="G563" i="1"/>
  <c r="J561" i="1"/>
  <c r="G561" i="1"/>
  <c r="J559" i="1"/>
  <c r="G559" i="1"/>
  <c r="J557" i="1"/>
  <c r="G557" i="1"/>
  <c r="J555" i="1"/>
  <c r="G555" i="1"/>
  <c r="J553" i="1"/>
  <c r="G553" i="1"/>
  <c r="J551" i="1"/>
  <c r="G551" i="1"/>
  <c r="J549" i="1"/>
  <c r="G549" i="1"/>
  <c r="J547" i="1"/>
  <c r="G547" i="1"/>
  <c r="J545" i="1"/>
  <c r="G545" i="1"/>
  <c r="J543" i="1"/>
  <c r="G543" i="1"/>
  <c r="J541" i="1"/>
  <c r="G541" i="1"/>
  <c r="J539" i="1"/>
  <c r="G539" i="1"/>
  <c r="J537" i="1"/>
  <c r="G537" i="1"/>
  <c r="J534" i="1"/>
  <c r="J497" i="1" s="1"/>
  <c r="H497" i="1"/>
  <c r="I497" i="1"/>
  <c r="E497" i="1"/>
  <c r="J532" i="1"/>
  <c r="G532" i="1"/>
  <c r="J530" i="1"/>
  <c r="G530" i="1"/>
  <c r="J528" i="1"/>
  <c r="G528" i="1"/>
  <c r="J526" i="1"/>
  <c r="G526" i="1"/>
  <c r="J524" i="1"/>
  <c r="G524" i="1"/>
  <c r="J522" i="1"/>
  <c r="G522" i="1"/>
  <c r="J520" i="1"/>
  <c r="G520" i="1"/>
  <c r="J518" i="1"/>
  <c r="G518" i="1"/>
  <c r="J516" i="1"/>
  <c r="G516" i="1"/>
  <c r="J514" i="1"/>
  <c r="G514" i="1"/>
  <c r="J512" i="1"/>
  <c r="G512" i="1"/>
  <c r="J510" i="1"/>
  <c r="G510" i="1"/>
  <c r="J508" i="1"/>
  <c r="G508" i="1"/>
  <c r="J506" i="1"/>
  <c r="G506" i="1"/>
  <c r="J504" i="1"/>
  <c r="G504" i="1"/>
  <c r="J502" i="1"/>
  <c r="G502" i="1"/>
  <c r="J500" i="1"/>
  <c r="G500" i="1"/>
  <c r="J498" i="1"/>
  <c r="G498" i="1"/>
  <c r="J438" i="1"/>
  <c r="J495" i="1"/>
  <c r="H438" i="1"/>
  <c r="I438" i="1"/>
  <c r="E438" i="1"/>
  <c r="J493" i="1"/>
  <c r="G493" i="1"/>
  <c r="J491" i="1"/>
  <c r="G491" i="1"/>
  <c r="J489" i="1"/>
  <c r="G489" i="1"/>
  <c r="J487" i="1"/>
  <c r="G487" i="1"/>
  <c r="J485" i="1"/>
  <c r="G485" i="1"/>
  <c r="J483" i="1"/>
  <c r="G483" i="1"/>
  <c r="J481" i="1"/>
  <c r="G481" i="1"/>
  <c r="J479" i="1"/>
  <c r="G479" i="1"/>
  <c r="J477" i="1"/>
  <c r="G477" i="1"/>
  <c r="J475" i="1"/>
  <c r="G475" i="1"/>
  <c r="J473" i="1"/>
  <c r="G473" i="1"/>
  <c r="J471" i="1"/>
  <c r="G471" i="1"/>
  <c r="J469" i="1"/>
  <c r="G469" i="1"/>
  <c r="J467" i="1"/>
  <c r="G467" i="1"/>
  <c r="J465" i="1"/>
  <c r="G465" i="1"/>
  <c r="J463" i="1"/>
  <c r="G463" i="1"/>
  <c r="J461" i="1"/>
  <c r="G461" i="1"/>
  <c r="J459" i="1"/>
  <c r="G459" i="1"/>
  <c r="J457" i="1"/>
  <c r="G457" i="1"/>
  <c r="J455" i="1"/>
  <c r="G455" i="1"/>
  <c r="J453" i="1"/>
  <c r="G453" i="1"/>
  <c r="J451" i="1"/>
  <c r="G451" i="1"/>
  <c r="J449" i="1"/>
  <c r="G449" i="1"/>
  <c r="J447" i="1"/>
  <c r="G447" i="1"/>
  <c r="J445" i="1"/>
  <c r="G445" i="1"/>
  <c r="J443" i="1"/>
  <c r="G443" i="1"/>
  <c r="J441" i="1"/>
  <c r="G441" i="1"/>
  <c r="J439" i="1"/>
  <c r="G439" i="1"/>
  <c r="F495" i="1" s="1"/>
  <c r="J436" i="1"/>
  <c r="J415" i="1" s="1"/>
  <c r="H415" i="1"/>
  <c r="I415" i="1"/>
  <c r="E415" i="1"/>
  <c r="J434" i="1"/>
  <c r="G434" i="1"/>
  <c r="J432" i="1"/>
  <c r="G432" i="1"/>
  <c r="J430" i="1"/>
  <c r="G430" i="1"/>
  <c r="J428" i="1"/>
  <c r="G428" i="1"/>
  <c r="J426" i="1"/>
  <c r="G426" i="1"/>
  <c r="J424" i="1"/>
  <c r="G424" i="1"/>
  <c r="J422" i="1"/>
  <c r="G422" i="1"/>
  <c r="J420" i="1"/>
  <c r="G420" i="1"/>
  <c r="J418" i="1"/>
  <c r="G418" i="1"/>
  <c r="J416" i="1"/>
  <c r="G416" i="1"/>
  <c r="F436" i="1" s="1"/>
  <c r="G436" i="1" s="1"/>
  <c r="G415" i="1" s="1"/>
  <c r="J412" i="1"/>
  <c r="J399" i="1" s="1"/>
  <c r="H399" i="1"/>
  <c r="I399" i="1"/>
  <c r="E399" i="1"/>
  <c r="J410" i="1"/>
  <c r="G410" i="1"/>
  <c r="J408" i="1"/>
  <c r="G408" i="1"/>
  <c r="J406" i="1"/>
  <c r="G406" i="1"/>
  <c r="J404" i="1"/>
  <c r="G404" i="1"/>
  <c r="J402" i="1"/>
  <c r="G402" i="1"/>
  <c r="J400" i="1"/>
  <c r="G400" i="1"/>
  <c r="J397" i="1"/>
  <c r="J348" i="1" s="1"/>
  <c r="H348" i="1"/>
  <c r="I348" i="1"/>
  <c r="E348" i="1"/>
  <c r="J390" i="1"/>
  <c r="J395" i="1"/>
  <c r="H390" i="1"/>
  <c r="I390" i="1"/>
  <c r="E390" i="1"/>
  <c r="J393" i="1"/>
  <c r="G393" i="1"/>
  <c r="J391" i="1"/>
  <c r="G391" i="1"/>
  <c r="F395" i="1" s="1"/>
  <c r="J388" i="1"/>
  <c r="J379" i="1" s="1"/>
  <c r="H379" i="1"/>
  <c r="I379" i="1"/>
  <c r="E379" i="1"/>
  <c r="J386" i="1"/>
  <c r="G386" i="1"/>
  <c r="J384" i="1"/>
  <c r="G384" i="1"/>
  <c r="J382" i="1"/>
  <c r="G382" i="1"/>
  <c r="J380" i="1"/>
  <c r="G380" i="1"/>
  <c r="F388" i="1" s="1"/>
  <c r="G388" i="1" s="1"/>
  <c r="G379" i="1" s="1"/>
  <c r="J377" i="1"/>
  <c r="J354" i="1" s="1"/>
  <c r="H354" i="1"/>
  <c r="I354" i="1"/>
  <c r="E354" i="1"/>
  <c r="J375" i="1"/>
  <c r="G375" i="1"/>
  <c r="J373" i="1"/>
  <c r="G373" i="1"/>
  <c r="J371" i="1"/>
  <c r="G371" i="1"/>
  <c r="J369" i="1"/>
  <c r="G369" i="1"/>
  <c r="J367" i="1"/>
  <c r="G367" i="1"/>
  <c r="J365" i="1"/>
  <c r="G365" i="1"/>
  <c r="J363" i="1"/>
  <c r="G363" i="1"/>
  <c r="J361" i="1"/>
  <c r="G361" i="1"/>
  <c r="J359" i="1"/>
  <c r="G359" i="1"/>
  <c r="J357" i="1"/>
  <c r="G357" i="1"/>
  <c r="J355" i="1"/>
  <c r="G355" i="1"/>
  <c r="J352" i="1"/>
  <c r="J349" i="1" s="1"/>
  <c r="H349" i="1"/>
  <c r="I349" i="1"/>
  <c r="E349" i="1"/>
  <c r="J350" i="1"/>
  <c r="G350" i="1"/>
  <c r="F352" i="1" s="1"/>
  <c r="G352" i="1" s="1"/>
  <c r="J345" i="1"/>
  <c r="J290" i="1" s="1"/>
  <c r="H290" i="1"/>
  <c r="I290" i="1"/>
  <c r="E290" i="1"/>
  <c r="J343" i="1"/>
  <c r="J306" i="1" s="1"/>
  <c r="H306" i="1"/>
  <c r="I306" i="1"/>
  <c r="E306" i="1"/>
  <c r="J341" i="1"/>
  <c r="J324" i="1" s="1"/>
  <c r="H324" i="1"/>
  <c r="I324" i="1"/>
  <c r="E324" i="1"/>
  <c r="J339" i="1"/>
  <c r="G339" i="1"/>
  <c r="J337" i="1"/>
  <c r="G337" i="1"/>
  <c r="J335" i="1"/>
  <c r="G335" i="1"/>
  <c r="J333" i="1"/>
  <c r="G333" i="1"/>
  <c r="J331" i="1"/>
  <c r="G331" i="1"/>
  <c r="J329" i="1"/>
  <c r="G329" i="1"/>
  <c r="J327" i="1"/>
  <c r="G327" i="1"/>
  <c r="J325" i="1"/>
  <c r="G325" i="1"/>
  <c r="J322" i="1"/>
  <c r="J307" i="1" s="1"/>
  <c r="H307" i="1"/>
  <c r="I307" i="1"/>
  <c r="E307" i="1"/>
  <c r="J320" i="1"/>
  <c r="G320" i="1"/>
  <c r="J318" i="1"/>
  <c r="G318" i="1"/>
  <c r="J316" i="1"/>
  <c r="G316" i="1"/>
  <c r="J314" i="1"/>
  <c r="G314" i="1"/>
  <c r="J312" i="1"/>
  <c r="G312" i="1"/>
  <c r="J310" i="1"/>
  <c r="G310" i="1"/>
  <c r="J308" i="1"/>
  <c r="G308" i="1"/>
  <c r="J304" i="1"/>
  <c r="J291" i="1" s="1"/>
  <c r="H291" i="1"/>
  <c r="I291" i="1"/>
  <c r="E291" i="1"/>
  <c r="J302" i="1"/>
  <c r="G302" i="1"/>
  <c r="J300" i="1"/>
  <c r="G300" i="1"/>
  <c r="J298" i="1"/>
  <c r="G298" i="1"/>
  <c r="J296" i="1"/>
  <c r="G296" i="1"/>
  <c r="J294" i="1"/>
  <c r="G294" i="1"/>
  <c r="J292" i="1"/>
  <c r="G292" i="1"/>
  <c r="J288" i="1"/>
  <c r="J223" i="1" s="1"/>
  <c r="H223" i="1"/>
  <c r="I223" i="1"/>
  <c r="E223" i="1"/>
  <c r="J269" i="1"/>
  <c r="J286" i="1"/>
  <c r="H269" i="1"/>
  <c r="I269" i="1"/>
  <c r="E269" i="1"/>
  <c r="J284" i="1"/>
  <c r="J275" i="1" s="1"/>
  <c r="H275" i="1"/>
  <c r="I275" i="1"/>
  <c r="E275" i="1"/>
  <c r="J282" i="1"/>
  <c r="G282" i="1"/>
  <c r="J280" i="1"/>
  <c r="G280" i="1"/>
  <c r="J278" i="1"/>
  <c r="G278" i="1"/>
  <c r="J276" i="1"/>
  <c r="G276" i="1"/>
  <c r="F284" i="1" s="1"/>
  <c r="G284" i="1" s="1"/>
  <c r="G275" i="1" s="1"/>
  <c r="J270" i="1"/>
  <c r="J273" i="1"/>
  <c r="H270" i="1"/>
  <c r="I270" i="1"/>
  <c r="E270" i="1"/>
  <c r="J271" i="1"/>
  <c r="G271" i="1"/>
  <c r="F273" i="1" s="1"/>
  <c r="J267" i="1"/>
  <c r="J224" i="1" s="1"/>
  <c r="H224" i="1"/>
  <c r="I224" i="1"/>
  <c r="E224" i="1"/>
  <c r="J240" i="1"/>
  <c r="J265" i="1"/>
  <c r="H240" i="1"/>
  <c r="I240" i="1"/>
  <c r="E240" i="1"/>
  <c r="J263" i="1"/>
  <c r="G263" i="1"/>
  <c r="J261" i="1"/>
  <c r="G261" i="1"/>
  <c r="J259" i="1"/>
  <c r="G259" i="1"/>
  <c r="J257" i="1"/>
  <c r="G257" i="1"/>
  <c r="J255" i="1"/>
  <c r="G255" i="1"/>
  <c r="J253" i="1"/>
  <c r="G253" i="1"/>
  <c r="J251" i="1"/>
  <c r="G251" i="1"/>
  <c r="J249" i="1"/>
  <c r="G249" i="1"/>
  <c r="J247" i="1"/>
  <c r="G247" i="1"/>
  <c r="J245" i="1"/>
  <c r="G245" i="1"/>
  <c r="J243" i="1"/>
  <c r="G243" i="1"/>
  <c r="J241" i="1"/>
  <c r="G241" i="1"/>
  <c r="J238" i="1"/>
  <c r="J225" i="1" s="1"/>
  <c r="H225" i="1"/>
  <c r="I225" i="1"/>
  <c r="E225" i="1"/>
  <c r="J236" i="1"/>
  <c r="G236" i="1"/>
  <c r="J234" i="1"/>
  <c r="G234" i="1"/>
  <c r="J232" i="1"/>
  <c r="G232" i="1"/>
  <c r="J230" i="1"/>
  <c r="G230" i="1"/>
  <c r="J228" i="1"/>
  <c r="G228" i="1"/>
  <c r="J226" i="1"/>
  <c r="G226" i="1"/>
  <c r="F238" i="1" s="1"/>
  <c r="F225" i="1" s="1"/>
  <c r="J148" i="1"/>
  <c r="J221" i="1"/>
  <c r="H148" i="1"/>
  <c r="I148" i="1"/>
  <c r="E148" i="1"/>
  <c r="J219" i="1"/>
  <c r="J157" i="1" s="1"/>
  <c r="H157" i="1"/>
  <c r="I157" i="1"/>
  <c r="E157" i="1"/>
  <c r="J200" i="1"/>
  <c r="J217" i="1"/>
  <c r="H200" i="1"/>
  <c r="I200" i="1"/>
  <c r="E200" i="1"/>
  <c r="J215" i="1"/>
  <c r="G215" i="1"/>
  <c r="J213" i="1"/>
  <c r="G213" i="1"/>
  <c r="J211" i="1"/>
  <c r="G211" i="1"/>
  <c r="J209" i="1"/>
  <c r="G209" i="1"/>
  <c r="J207" i="1"/>
  <c r="G207" i="1"/>
  <c r="J205" i="1"/>
  <c r="G205" i="1"/>
  <c r="J203" i="1"/>
  <c r="G203" i="1"/>
  <c r="J201" i="1"/>
  <c r="G201" i="1"/>
  <c r="J198" i="1"/>
  <c r="J163" i="1" s="1"/>
  <c r="H163" i="1"/>
  <c r="I163" i="1"/>
  <c r="E163" i="1"/>
  <c r="J196" i="1"/>
  <c r="G196" i="1"/>
  <c r="J194" i="1"/>
  <c r="G194" i="1"/>
  <c r="J192" i="1"/>
  <c r="G192" i="1"/>
  <c r="J190" i="1"/>
  <c r="G190" i="1"/>
  <c r="J188" i="1"/>
  <c r="G188" i="1"/>
  <c r="J186" i="1"/>
  <c r="G186" i="1"/>
  <c r="J184" i="1"/>
  <c r="G184" i="1"/>
  <c r="J182" i="1"/>
  <c r="G182" i="1"/>
  <c r="J180" i="1"/>
  <c r="G180" i="1"/>
  <c r="J178" i="1"/>
  <c r="G178" i="1"/>
  <c r="J176" i="1"/>
  <c r="G176" i="1"/>
  <c r="J174" i="1"/>
  <c r="G174" i="1"/>
  <c r="J172" i="1"/>
  <c r="G172" i="1"/>
  <c r="J170" i="1"/>
  <c r="G170" i="1"/>
  <c r="J168" i="1"/>
  <c r="G168" i="1"/>
  <c r="J166" i="1"/>
  <c r="G166" i="1"/>
  <c r="J164" i="1"/>
  <c r="G164" i="1"/>
  <c r="F198" i="1" s="1"/>
  <c r="F163" i="1" s="1"/>
  <c r="J158" i="1"/>
  <c r="J161" i="1"/>
  <c r="H158" i="1"/>
  <c r="I158" i="1"/>
  <c r="E158" i="1"/>
  <c r="J159" i="1"/>
  <c r="G159" i="1"/>
  <c r="F161" i="1" s="1"/>
  <c r="J155" i="1"/>
  <c r="J149" i="1" s="1"/>
  <c r="H149" i="1"/>
  <c r="I149" i="1"/>
  <c r="E149" i="1"/>
  <c r="J150" i="1"/>
  <c r="J153" i="1"/>
  <c r="H150" i="1"/>
  <c r="I150" i="1"/>
  <c r="E150" i="1"/>
  <c r="J151" i="1"/>
  <c r="G151" i="1"/>
  <c r="F153" i="1" s="1"/>
  <c r="J146" i="1"/>
  <c r="J110" i="1" s="1"/>
  <c r="H110" i="1"/>
  <c r="I110" i="1"/>
  <c r="E110" i="1"/>
  <c r="J127" i="1"/>
  <c r="J144" i="1"/>
  <c r="H127" i="1"/>
  <c r="I127" i="1"/>
  <c r="E127" i="1"/>
  <c r="J142" i="1"/>
  <c r="G142" i="1"/>
  <c r="J140" i="1"/>
  <c r="G140" i="1"/>
  <c r="J138" i="1"/>
  <c r="G138" i="1"/>
  <c r="J136" i="1"/>
  <c r="G136" i="1"/>
  <c r="J134" i="1"/>
  <c r="G134" i="1"/>
  <c r="J132" i="1"/>
  <c r="G132" i="1"/>
  <c r="J130" i="1"/>
  <c r="G130" i="1"/>
  <c r="J128" i="1"/>
  <c r="G128" i="1"/>
  <c r="F144" i="1" s="1"/>
  <c r="J125" i="1"/>
  <c r="J118" i="1" s="1"/>
  <c r="H118" i="1"/>
  <c r="I118" i="1"/>
  <c r="E118" i="1"/>
  <c r="J123" i="1"/>
  <c r="G123" i="1"/>
  <c r="J121" i="1"/>
  <c r="G121" i="1"/>
  <c r="J119" i="1"/>
  <c r="G119" i="1"/>
  <c r="J111" i="1"/>
  <c r="J116" i="1"/>
  <c r="H111" i="1"/>
  <c r="I111" i="1"/>
  <c r="E111" i="1"/>
  <c r="J114" i="1"/>
  <c r="G114" i="1"/>
  <c r="J112" i="1"/>
  <c r="G112" i="1"/>
  <c r="F116" i="1" s="1"/>
  <c r="J108" i="1"/>
  <c r="J89" i="1" s="1"/>
  <c r="H89" i="1"/>
  <c r="I89" i="1"/>
  <c r="E89" i="1"/>
  <c r="J106" i="1"/>
  <c r="G106" i="1"/>
  <c r="J104" i="1"/>
  <c r="G104" i="1"/>
  <c r="J102" i="1"/>
  <c r="G102" i="1"/>
  <c r="J100" i="1"/>
  <c r="G100" i="1"/>
  <c r="J98" i="1"/>
  <c r="G98" i="1"/>
  <c r="J96" i="1"/>
  <c r="G96" i="1"/>
  <c r="J94" i="1"/>
  <c r="G94" i="1"/>
  <c r="J92" i="1"/>
  <c r="G92" i="1"/>
  <c r="J90" i="1"/>
  <c r="G90" i="1"/>
  <c r="J4" i="1"/>
  <c r="J87" i="1"/>
  <c r="H4" i="1"/>
  <c r="I4" i="1"/>
  <c r="E4" i="1"/>
  <c r="J85" i="1"/>
  <c r="G85" i="1"/>
  <c r="J83" i="1"/>
  <c r="G83" i="1"/>
  <c r="J81" i="1"/>
  <c r="G81" i="1"/>
  <c r="J79" i="1"/>
  <c r="G79" i="1"/>
  <c r="J77" i="1"/>
  <c r="G77" i="1"/>
  <c r="J75" i="1"/>
  <c r="G75" i="1"/>
  <c r="J73" i="1"/>
  <c r="G73" i="1"/>
  <c r="J71" i="1"/>
  <c r="G71" i="1"/>
  <c r="J69" i="1"/>
  <c r="G69" i="1"/>
  <c r="J67" i="1"/>
  <c r="G67" i="1"/>
  <c r="J65" i="1"/>
  <c r="G65" i="1"/>
  <c r="J63" i="1"/>
  <c r="G63" i="1"/>
  <c r="J61" i="1"/>
  <c r="G61" i="1"/>
  <c r="J59" i="1"/>
  <c r="G59" i="1"/>
  <c r="J57" i="1"/>
  <c r="G57" i="1"/>
  <c r="J55" i="1"/>
  <c r="G55" i="1"/>
  <c r="J53" i="1"/>
  <c r="G53" i="1"/>
  <c r="J51" i="1"/>
  <c r="G51" i="1"/>
  <c r="J49" i="1"/>
  <c r="G49" i="1"/>
  <c r="J47" i="1"/>
  <c r="G47" i="1"/>
  <c r="J45" i="1"/>
  <c r="G45" i="1"/>
  <c r="J43" i="1"/>
  <c r="G43" i="1"/>
  <c r="J41" i="1"/>
  <c r="G41" i="1"/>
  <c r="J39" i="1"/>
  <c r="G39" i="1"/>
  <c r="J37" i="1"/>
  <c r="G37" i="1"/>
  <c r="J35" i="1"/>
  <c r="G35" i="1"/>
  <c r="J33" i="1"/>
  <c r="G33" i="1"/>
  <c r="J31" i="1"/>
  <c r="G31" i="1"/>
  <c r="J29" i="1"/>
  <c r="G29" i="1"/>
  <c r="J27" i="1"/>
  <c r="G27" i="1"/>
  <c r="J25" i="1"/>
  <c r="G25" i="1"/>
  <c r="J23" i="1"/>
  <c r="G23" i="1"/>
  <c r="J21" i="1"/>
  <c r="G21" i="1"/>
  <c r="J19" i="1"/>
  <c r="G19" i="1"/>
  <c r="J17" i="1"/>
  <c r="G17" i="1"/>
  <c r="J15" i="1"/>
  <c r="G15" i="1"/>
  <c r="J13" i="1"/>
  <c r="G13" i="1"/>
  <c r="J11" i="1"/>
  <c r="G11" i="1"/>
  <c r="J9" i="1"/>
  <c r="G9" i="1"/>
  <c r="J7" i="1"/>
  <c r="G7" i="1"/>
  <c r="J5" i="1"/>
  <c r="G5" i="1"/>
  <c r="F108" i="1" l="1"/>
  <c r="F125" i="1"/>
  <c r="F304" i="1"/>
  <c r="F341" i="1"/>
  <c r="F324" i="1" s="1"/>
  <c r="F377" i="1"/>
  <c r="F534" i="1"/>
  <c r="F672" i="1"/>
  <c r="F845" i="1"/>
  <c r="F832" i="1" s="1"/>
  <c r="F884" i="1"/>
  <c r="G910" i="1"/>
  <c r="G907" i="1" s="1"/>
  <c r="F920" i="1"/>
  <c r="G920" i="1" s="1"/>
  <c r="G915" i="1" s="1"/>
  <c r="F927" i="1"/>
  <c r="G927" i="1" s="1"/>
  <c r="F1017" i="1"/>
  <c r="F87" i="1"/>
  <c r="G198" i="1"/>
  <c r="G163" i="1" s="1"/>
  <c r="F217" i="1"/>
  <c r="F200" i="1" s="1"/>
  <c r="F322" i="1"/>
  <c r="F569" i="1"/>
  <c r="G614" i="1"/>
  <c r="G571" i="1" s="1"/>
  <c r="F640" i="1"/>
  <c r="G640" i="1" s="1"/>
  <c r="G621" i="1" s="1"/>
  <c r="F793" i="1"/>
  <c r="F760" i="1" s="1"/>
  <c r="F936" i="1"/>
  <c r="F978" i="1"/>
  <c r="F941" i="1" s="1"/>
  <c r="F997" i="1"/>
  <c r="G997" i="1" s="1"/>
  <c r="G980" i="1" s="1"/>
  <c r="F1010" i="1"/>
  <c r="G1044" i="1"/>
  <c r="G1041" i="1" s="1"/>
  <c r="G495" i="1"/>
  <c r="F438" i="1"/>
  <c r="G830" i="1"/>
  <c r="G795" i="1" s="1"/>
  <c r="F795" i="1"/>
  <c r="F922" i="1"/>
  <c r="F4" i="1"/>
  <c r="G87" i="1"/>
  <c r="G699" i="1"/>
  <c r="G674" i="1" s="1"/>
  <c r="F674" i="1"/>
  <c r="G395" i="1"/>
  <c r="G390" i="1" s="1"/>
  <c r="F390" i="1"/>
  <c r="F111" i="1"/>
  <c r="G116" i="1"/>
  <c r="F127" i="1"/>
  <c r="G144" i="1"/>
  <c r="G127" i="1" s="1"/>
  <c r="G217" i="1"/>
  <c r="G200" i="1" s="1"/>
  <c r="F270" i="1"/>
  <c r="G273" i="1"/>
  <c r="F291" i="1"/>
  <c r="G304" i="1"/>
  <c r="G341" i="1"/>
  <c r="G324" i="1" s="1"/>
  <c r="F354" i="1"/>
  <c r="G377" i="1"/>
  <c r="G354" i="1" s="1"/>
  <c r="F536" i="1"/>
  <c r="G569" i="1"/>
  <c r="G536" i="1" s="1"/>
  <c r="F1012" i="1"/>
  <c r="G1017" i="1"/>
  <c r="G1012" i="1" s="1"/>
  <c r="F1036" i="1"/>
  <c r="G1039" i="1"/>
  <c r="G1036" i="1" s="1"/>
  <c r="G1049" i="1"/>
  <c r="G1046" i="1" s="1"/>
  <c r="F1046" i="1"/>
  <c r="G349" i="1"/>
  <c r="G845" i="1"/>
  <c r="G832" i="1" s="1"/>
  <c r="F886" i="1"/>
  <c r="G905" i="1"/>
  <c r="G886" i="1" s="1"/>
  <c r="G978" i="1"/>
  <c r="F980" i="1"/>
  <c r="F150" i="1"/>
  <c r="G153" i="1"/>
  <c r="F158" i="1"/>
  <c r="G161" i="1"/>
  <c r="G238" i="1"/>
  <c r="F265" i="1"/>
  <c r="F379" i="1"/>
  <c r="G619" i="1"/>
  <c r="G616" i="1" s="1"/>
  <c r="F616" i="1"/>
  <c r="G742" i="1"/>
  <c r="G701" i="1" s="1"/>
  <c r="F749" i="1"/>
  <c r="F751" i="1"/>
  <c r="F915" i="1"/>
  <c r="F275" i="1"/>
  <c r="F349" i="1"/>
  <c r="F412" i="1"/>
  <c r="F415" i="1"/>
  <c r="G793" i="1"/>
  <c r="G760" i="1" s="1"/>
  <c r="G850" i="1"/>
  <c r="G847" i="1" s="1"/>
  <c r="F847" i="1"/>
  <c r="F1023" i="1"/>
  <c r="G672" i="1" l="1"/>
  <c r="G645" i="1" s="1"/>
  <c r="F645" i="1"/>
  <c r="G936" i="1"/>
  <c r="G929" i="1" s="1"/>
  <c r="F929" i="1"/>
  <c r="F497" i="1"/>
  <c r="G534" i="1"/>
  <c r="G497" i="1" s="1"/>
  <c r="F118" i="1"/>
  <c r="G125" i="1"/>
  <c r="G118" i="1" s="1"/>
  <c r="F621" i="1"/>
  <c r="F999" i="1"/>
  <c r="G1010" i="1"/>
  <c r="G999" i="1" s="1"/>
  <c r="F307" i="1"/>
  <c r="G322" i="1"/>
  <c r="G884" i="1"/>
  <c r="F853" i="1"/>
  <c r="F89" i="1"/>
  <c r="G108" i="1"/>
  <c r="G89" i="1" s="1"/>
  <c r="F219" i="1"/>
  <c r="G158" i="1"/>
  <c r="G270" i="1"/>
  <c r="F286" i="1"/>
  <c r="G4" i="1"/>
  <c r="F744" i="1"/>
  <c r="G749" i="1"/>
  <c r="G744" i="1" s="1"/>
  <c r="F399" i="1"/>
  <c r="G412" i="1"/>
  <c r="G399" i="1" s="1"/>
  <c r="F240" i="1"/>
  <c r="G265" i="1"/>
  <c r="G240" i="1" s="1"/>
  <c r="F155" i="1"/>
  <c r="G150" i="1"/>
  <c r="F1019" i="1"/>
  <c r="G941" i="1"/>
  <c r="F397" i="1"/>
  <c r="G291" i="1"/>
  <c r="F146" i="1"/>
  <c r="G111" i="1"/>
  <c r="G225" i="1"/>
  <c r="F938" i="1"/>
  <c r="G922" i="1"/>
  <c r="G438" i="1"/>
  <c r="F642" i="1"/>
  <c r="G853" i="1" l="1"/>
  <c r="F912" i="1"/>
  <c r="F343" i="1"/>
  <c r="G307" i="1"/>
  <c r="G642" i="1"/>
  <c r="G414" i="1" s="1"/>
  <c r="F414" i="1"/>
  <c r="G146" i="1"/>
  <c r="F110" i="1"/>
  <c r="G286" i="1"/>
  <c r="G269" i="1" s="1"/>
  <c r="F269" i="1"/>
  <c r="F267" i="1"/>
  <c r="G1019" i="1"/>
  <c r="G940" i="1" s="1"/>
  <c r="F940" i="1"/>
  <c r="F758" i="1"/>
  <c r="G938" i="1"/>
  <c r="G914" i="1" s="1"/>
  <c r="F914" i="1"/>
  <c r="F348" i="1"/>
  <c r="G397" i="1"/>
  <c r="G155" i="1"/>
  <c r="F149" i="1"/>
  <c r="G219" i="1"/>
  <c r="G157" i="1" s="1"/>
  <c r="F157" i="1"/>
  <c r="G343" i="1" l="1"/>
  <c r="F306" i="1"/>
  <c r="F852" i="1"/>
  <c r="G912" i="1"/>
  <c r="G852" i="1" s="1"/>
  <c r="G348" i="1"/>
  <c r="G758" i="1"/>
  <c r="G644" i="1" s="1"/>
  <c r="F644" i="1"/>
  <c r="G267" i="1"/>
  <c r="F224" i="1"/>
  <c r="G110" i="1"/>
  <c r="G149" i="1"/>
  <c r="F221" i="1"/>
  <c r="G306" i="1" l="1"/>
  <c r="F345" i="1"/>
  <c r="G221" i="1"/>
  <c r="F148" i="1"/>
  <c r="F1021" i="1"/>
  <c r="G224" i="1"/>
  <c r="F288" i="1"/>
  <c r="F290" i="1" l="1"/>
  <c r="G345" i="1"/>
  <c r="G290" i="1" s="1"/>
  <c r="G1021" i="1"/>
  <c r="G347" i="1" s="1"/>
  <c r="F347" i="1"/>
  <c r="F223" i="1"/>
  <c r="G288" i="1"/>
  <c r="G223" i="1" s="1"/>
  <c r="G148" i="1"/>
  <c r="F1051" i="1" l="1"/>
  <c r="G1051" i="1" s="1"/>
</calcChain>
</file>

<file path=xl/sharedStrings.xml><?xml version="1.0" encoding="utf-8"?>
<sst xmlns="http://schemas.openxmlformats.org/spreadsheetml/2006/main" count="2488" uniqueCount="1461">
  <si>
    <t>01</t>
  </si>
  <si>
    <t>Pressupost</t>
  </si>
  <si>
    <t>Objectiu</t>
  </si>
  <si>
    <t>Código</t>
  </si>
  <si>
    <t>Resumen</t>
  </si>
  <si>
    <t>ImpPres</t>
  </si>
  <si>
    <t>Nat</t>
  </si>
  <si>
    <t>Ut</t>
  </si>
  <si>
    <t>CanPres</t>
  </si>
  <si>
    <t>PrPres</t>
  </si>
  <si>
    <t>CanObj</t>
  </si>
  <si>
    <t>PrObj</t>
  </si>
  <si>
    <t>ImpObj</t>
  </si>
  <si>
    <t xml:space="preserve">1.1          </t>
  </si>
  <si>
    <t>Derribos y servicions afectados</t>
  </si>
  <si>
    <t>Capítol</t>
  </si>
  <si>
    <t/>
  </si>
  <si>
    <t xml:space="preserve">EOTA001      </t>
  </si>
  <si>
    <t>NOTA: AberturasEn todas las partidas se incluye la parte proporc</t>
  </si>
  <si>
    <t>Partida</t>
  </si>
  <si>
    <t>pa</t>
  </si>
  <si>
    <t>NOTA: Aberturas
En todas las partidas se incluye la parte proporcional de los medios auxiliares necesarios para su ejecución.
La pared de cierre de acabado de fachada se ejecutará desde la cara exterior.
Criterio de medición: m2 de superficie medida según las especificaciones de la DT. Con deducción de la superficie correspondiente a aberturas, de acuerdo con los siguientes criterios: - Aberturas &lt;= 2 m2: No se deducen
- Aberturas &gt; 2 m2 y &lt;= 4 m2: Se deducen el 50%
- Aberturas s &gt; 4 m2: Se deducen el 100%.En los agujeros que no se deduzcan, o que se deduzcan parcialmente, la medición incluye el trabajo de realizar los retornos, como jambas. En caso de deducirse el 100% del agujero hay que medir también estos paramentos. Estos criterios incluyen la colocación de los elementos que configuran la apertura, tales como premarcos, excepto en el caso de agujeros de más de 4,00 m2 en que esta colocación se cuenta aparte. Incluyen la ejecución de todos los trabajos necesarios para resolver la apertura, en cuanto a jambas y antepecho, y se utilizarán, si es el caso, materiales distintos a los que normalmente conforman la unidad.</t>
  </si>
  <si>
    <t xml:space="preserve">NOTA002      </t>
  </si>
  <si>
    <t>NOTA GENERAL PARA TODA LA OBRAEn todas las partidas se incluye l</t>
  </si>
  <si>
    <t>NOTA GENERAL PARA TODA LA OBRA
En todas las partidas se incluye la parte proporcional de medios auxiliares, maquinaria, andamios, etc… es decir, todos aquellos medios que sean necesarios para la correcta ejecución de las obras.</t>
  </si>
  <si>
    <t xml:space="preserve">P1D2--T02    </t>
  </si>
  <si>
    <t>T02 TRASLADO DE EQUIPAMIENTO EXISTENTETraslado de la maquinaria</t>
  </si>
  <si>
    <t>T02 TRASLADO DE EQUIPAMIENTO EXISTENTE
Traslado de la maquinaria existente en planta sótano consistente en:
- Desconexionado de toda la maquinaria
- Embalaje completo para transporte a taller o acopio de mobiliario y maquinaria, o equipamiento fijo, frágil, con velo de polietileno de 250 µm de espesor, Papel de burbujas, en rollo, adherida con Cinta adhesiva plástica para láminas de polietileno, protección de tabla de madera, incluido desmontaje.
-Acopio y custodia en almacén o zona habilitada durante el plazo de ejecución de las obras.
- Traslado, desembalaje y montaje a ubicación original, incluido puesta en marcha y sustitución de equipamiento dañado.
Se incluye p.p. de sillas, equipamiento auxiliar, equipos informáticos, resto de mobiliario, etc...</t>
  </si>
  <si>
    <t xml:space="preserve">P21Q0-H8EJ   </t>
  </si>
  <si>
    <t>Desmontaje equipamiento,peso&lt;=500kg,alt.&lt;=5m,m.man.+mecánicos,ac</t>
  </si>
  <si>
    <t>u</t>
  </si>
  <si>
    <t>Desmontaje de elemento de equipamiento fijo o móvil, de 500 kg de peso, como máximo y a una altura de 5 m, como máximo, con medios manuales y mecánicos y acopio de materiales para su reutilización, sin incluir embalajes</t>
  </si>
  <si>
    <t xml:space="preserve">P124--T03    </t>
  </si>
  <si>
    <t>TRASLADO CANAL  ELECTRIFICADA E INSTALACIONES ASOCIADASTraslado</t>
  </si>
  <si>
    <t>ml</t>
  </si>
  <si>
    <t>TRASLADO CANAL  ELECTRIFICADA E INSTALACIONES ASOCIADAS
Traslado de instalación interior eléctrica existente en planta sótano compuesta principalmente por canal electrificada con soportes a paramentos, consistente en:
- Desconexión de toda la instalación
- Embalaje completo para transporte a taller o encuentro de todos los componentes de la instalación, canal y elementos auxiliares
- Desmontaje de toda la estructura soporte y auxiliar para posterior reutilización, de cualquier naturaleza y dimensión
- Romería y custodia en almacén o zona habilitada durante el plazo de ejecución de las obras.
- Traslado, desembalaje y montaje a ubicación original, incluido puesta en marcha y sustitución de elementos y materiales dañados
Se incluye p.p. líneas eléctricas, bandejas o canales, conductores de co</t>
  </si>
  <si>
    <t xml:space="preserve">P21DD--T04   </t>
  </si>
  <si>
    <t>T04 RETIRADA DE LUMENERAS EN PAREDDesmontaje de luminaria exteri</t>
  </si>
  <si>
    <t>T04 RETIRADA DE LUMENERAS EN PARED
Desmontaje de luminaria exterior en pared, montada superficialmente a una altura de 3 m, incluido accesorios y elementos de sujeción, con medios manuales y carga manual de escombros sobre camión o contenedor. Se incluye p.p. de instalación de alimentación.</t>
  </si>
  <si>
    <t xml:space="preserve">P21DD--T05   </t>
  </si>
  <si>
    <t>T05 RETIRADA DE LUMENERAS EN TECHODesmontaje de luminaria exteri</t>
  </si>
  <si>
    <t>T05 RETIRADA DE LUMENERAS EN TECHO
Desmontaje de luminaria exterior anclada en techo de placa alveolar, a una altura de 3 m, incluido accesorios y elementos de sujeción, con medios manuales y carga manual de escombros sobre camión o contenedor. Se incluye p.p. de instalación de alimentación.</t>
  </si>
  <si>
    <t xml:space="preserve">P21DD--T06   </t>
  </si>
  <si>
    <t>T06 RETIRADA DE LUMINARIAS FLUORESCENTES LINEALESDesmontaje de l</t>
  </si>
  <si>
    <t>T06 RETIRADA DE LUMINARIAS FLUORESCENTES LINEALES
Desmontaje de luminaria fluorescente interior anclada en techo de placa alveolar, a una altura de 3 m, incluido accesorios y elementos de sujeción, con medios manuales y carga manual de escombros sobre camión o contenedor. Se incluye p.p. de instalación de alimentación.</t>
  </si>
  <si>
    <t xml:space="preserve">P2145--T07   </t>
  </si>
  <si>
    <t>T07 RETIRADA BARANDILLA METÁLICA EXISTENTEArranque de barandilla</t>
  </si>
  <si>
    <t>m</t>
  </si>
  <si>
    <t>T07 RETIRADA BARANDILLA METÁLICA EXISTENTE
Arranque de barandilla metálica existente de 90 a 110 cm de altura, con medios manuales y carga manual sobre camión o contenedor.
Criterio de medición en proyección horizontal.</t>
  </si>
  <si>
    <t xml:space="preserve">P21GB--T08   </t>
  </si>
  <si>
    <t>T08 RETIRADA SEÑALES DE EMERGENCIA Y DISPOSITIVOS DE ALARMADesmo</t>
  </si>
  <si>
    <t>T08 RETIRADA SEÑALES DE EMERGENCIA Y DISPOSITIVOS DE ALARMA
Desmontaje de señales de emergencia y dispositivos de alarma existentes, montado superficialmente o en conducto, con medios manuales y carga manual sobre camión o contenedor. Se incluye p.p. de instalación de alimentación.</t>
  </si>
  <si>
    <t xml:space="preserve">P124--T09    </t>
  </si>
  <si>
    <t>T09 RETIRADA DE BANDEJA ELÉCTRICA EXISTENTERetirada de bandeja e</t>
  </si>
  <si>
    <t>T09 RETIRADA DE BANDEJA ELÉCTRICA EXISTENTE
Retirada de bandeja eléctrica existente en planta sótano formada por bandeja rejada sobre soportes y líneas eléctricas y de telecomunicaciones, de cualquier sección, con recorrido vertical y horizontal. Incluido el desconexionado de toda la instalación y el desmontaje de toda la estructura soporte y auxiliar, de cualquier naturaleza y dimensión.</t>
  </si>
  <si>
    <t xml:space="preserve">P21G0--T10   </t>
  </si>
  <si>
    <t>T10 RETIRADA DE CONDUCTO DE RENOVACIÓN AIRERetirada de conducto</t>
  </si>
  <si>
    <t>T10 RETIRADA DE CONDUCTO DE RENOVACIÓN AIRE
Retirada de conducto de renovación de aire espacio máquinas formado por conducto circular metálico de diámetro según planos, montado sobre soportes, a una altura &gt; 3 m, con medios manuales y carga manual sobre camión o contenedor</t>
  </si>
  <si>
    <t xml:space="preserve">P2140--RF    </t>
  </si>
  <si>
    <t>RF RETIRADA PUERTA CORTAFUEGOS, 1F de 80cmDesmontaje de puerta c</t>
  </si>
  <si>
    <t>RF RETIRADA PUERTA CORTAFUEGOS, 1F de 80cm
Desmontaje de puerta cortafuegos, de una hoja batiente, de madera o metálica, con medios manuales y carga manual sobre camión o contenedor</t>
  </si>
  <si>
    <t xml:space="preserve">P2140--RFB   </t>
  </si>
  <si>
    <t>RFB RETIRADA PUERTA CORTAFUEGOS, 2 hojas de 100-150cmRetirada de</t>
  </si>
  <si>
    <t>RFB RETIRADA PUERTA CORTAFUEGOS, 2 hojas de 100-150cm
Retirada de puerta cortafuegos, de dos hojas batientes, de madera o metálica, con medios manuales y carga manual sobre camión o contenedor</t>
  </si>
  <si>
    <t xml:space="preserve">P2140--RFD   </t>
  </si>
  <si>
    <t>RF D RETIRADA PUERTA CORTAFUEGOS, 2 hojas de 140-180cmRetirada d</t>
  </si>
  <si>
    <t>RF D RETIRADA PUERTA CORTAFUEGOS, 2 hojas de 140-180cm
Retirada de puerta cortafuegos, de dos hojas batientes, de madera o metálica, con medios manuales y carga manual sobre camión o contenedor</t>
  </si>
  <si>
    <t xml:space="preserve">P2144----M   </t>
  </si>
  <si>
    <t>M RETIRADA DE MAMPARA FIJA DE CRISTAL Y MADERADesmontaje de mamp</t>
  </si>
  <si>
    <t>m2</t>
  </si>
  <si>
    <t>M RETIRADA DE MAMPARA FIJA DE CRISTAL Y MADERA
Desmontaje de mampara fija existente de vidrio y madera, de 2.95 m de altura, con medios manuales y carga manual del material desmontado sobre camión o contenedor</t>
  </si>
  <si>
    <t xml:space="preserve">P2143--P01   </t>
  </si>
  <si>
    <t>P01 RETIRADA PAVIMENTO CONVENCIONAL DE PANOTOSArranque de pavime</t>
  </si>
  <si>
    <t>P01 RETIRADA PAVIMENTO CONVENCIONAL DE PANOTOS
Arranque de pavimento de panot, con compresor y carga manual de escombros sobre camión o contenedor, en entorno urbano</t>
  </si>
  <si>
    <t xml:space="preserve">P214L--P02   </t>
  </si>
  <si>
    <t>P02 RETIRADA CUBIERTA FLOTANTEDerribo completo de cubierta flota</t>
  </si>
  <si>
    <t>P02 RETIRADA CUBIERTA FLOTANTE
Derribo completo de cubierta flotante, formado por todas las capas que la componen: pavimento flotante de losa prefabricada, soportes, mortero, impermeabilizaciones, aislamiento y mortero/hormigón de pendientes, con medios manuales y martillo neumático y carga manual sobre camión o contenedor.</t>
  </si>
  <si>
    <t xml:space="preserve">P2143-4RQT   </t>
  </si>
  <si>
    <t>Derribo solera horm.lig.armado,hasta 15cm,compres.,carga manual</t>
  </si>
  <si>
    <t>Derribo de solera de hormigón ligeramente armado, de hasta 15 cm de espesor, con compresor y carga manual de escombros sobre camión o contenedor</t>
  </si>
  <si>
    <t xml:space="preserve">P214T-4RQI   </t>
  </si>
  <si>
    <t>Derribo pared cerram. ladrillo hueco,e=15cm,a mano+mart.romp.man</t>
  </si>
  <si>
    <t>Derribo de pared de cerramiento de ladrillo hueco de 15 cm de espesor, a mano y con martillo rompedor manual y carga manual de escombros sobre camión o contenedor</t>
  </si>
  <si>
    <t xml:space="preserve">P214T-4RQC   </t>
  </si>
  <si>
    <t>Derribo tabicón cerám.,e10cm,m.man.,carga manual</t>
  </si>
  <si>
    <t>Derribo de tabicón de cerámica 10 cm de espesor, con medios manuales y carga manual de escombros sobre camión o contenedor</t>
  </si>
  <si>
    <t xml:space="preserve">P214I--E04   </t>
  </si>
  <si>
    <t>E04 DERRIBO DE TRASDOSADO DE 5 CM DE CARTÓN-YESODerribo de trasd</t>
  </si>
  <si>
    <t>E04 DERRIBO DE TRASDOSADO DE 5 CM DE CARTÓN-YESO
Derribo de trasdosado de cartón-yeso, de 5 cm de espesor, e instalaciones existentes en el interior, con medios manuales y carga manual sobre camión o contenedor</t>
  </si>
  <si>
    <t xml:space="preserve">P214I--E05   </t>
  </si>
  <si>
    <t>E05 RETIRADA DE MAMPARA FIJA MIXTA DE CRISTAL Y PARTES OPACASDes</t>
  </si>
  <si>
    <t>E05 RETIRADA DE MAMPARA FIJA MIXTA DE CRISTAL Y PARTES OPACAS
Desmontaje de mampara fija existente de vidrio y madera, de 2.70 m de altura, con medios manuales y carga manual del material desmontado sobre camión o contenedor. Se incluye p.p. de puertas batientes.</t>
  </si>
  <si>
    <t xml:space="preserve">P214Q--E06   </t>
  </si>
  <si>
    <t>E06 RETIRADA DE CHAPA METÁLICA DE ACABADO DE MURODesmontaje de r</t>
  </si>
  <si>
    <t>E06 RETIRADA DE CHAPA METÁLICA DE ACABADO DE MURO
Desmontaje de revestimiento existente con paneles metálicos de fachada con medios manuales y carga manual de escombros sobre camión o contenedor</t>
  </si>
  <si>
    <t xml:space="preserve">P214A-EO7A   </t>
  </si>
  <si>
    <t>EO7A RETIRADA PORTICÓN EXISTENTEDesmontaje de hoja existente de</t>
  </si>
  <si>
    <t>EO7A RETIRADA PORTICÓN EXISTENTE
Desmontaje de hoja existente de contraventana de lamas fijas/orientables, premarco y accesorios de biombo, de hasta 3 m2, con recuperación de herrajes y fijaciones a paramentos, con medios manuales, recogida de material para su reutilización o restauración y carga de escombros sobre camión o contenedor.</t>
  </si>
  <si>
    <t xml:space="preserve">P214T--E07   </t>
  </si>
  <si>
    <t>E07 DERRIBO DE OBRA VISTADerribo de pared de cierre de ladrillo</t>
  </si>
  <si>
    <t>E07 DERRIBO DE OBRA VISTA
Derribo de pared de cierre de ladrillo calado de 15 cm de espesor, a mano y con martillo rompedor manual y carga manual de escombros sobre camión o contenedor</t>
  </si>
  <si>
    <t xml:space="preserve">P214I--E08   </t>
  </si>
  <si>
    <t>E08 DERRIBO DE TABIQUE DE CARTÓN-YESO, 8 CMDerribo de tabique de</t>
  </si>
  <si>
    <t>E08 DERRIBO DE TABIQUE DE CARTÓN-YESO, 8 CM
Derribo de tabique de cartón-yeso, de 8 cm de espesor, e instalaciones existentes en el interior, con medios manuales y carga manual sobre camión o contenedor</t>
  </si>
  <si>
    <t xml:space="preserve">P214O--EE1   </t>
  </si>
  <si>
    <t>EE01+ EE02 DERRIBO DE ESCALERA METÁLICA DE EMERGENCIADerribo de</t>
  </si>
  <si>
    <t>EE01+ EE02 DERRIBO DE ESCALERA METÁLICA DE EMERGENCIA
Derribo de escalera de montantes de perfiles laminados, con medios manuales y carga manual de escombros sobre camión o contenedor. Se incluye p.p. barandilla, y escalonado y rellanos de chapa lagrimada.</t>
  </si>
  <si>
    <t xml:space="preserve">P214O--Q02   </t>
  </si>
  <si>
    <t>Q02 DERRIBO DE ESCALERA METÁLICADerribo de escalera de montantes</t>
  </si>
  <si>
    <t>Q02 DERRIBO DE ESCALERA METÁLICA
Derribo de escalera de montantes de perfiles laminados, con medios manuales y carga manual de escombros sobre camión o contenedor. Se incluye barandilla, y escalonado y rellanos de chapa lagrimada.</t>
  </si>
  <si>
    <t xml:space="preserve">P21GM-Q05A   </t>
  </si>
  <si>
    <t>Q05 RETIRADA CONDUCTOS DE SANEAMIENTODerribo de conducto existen</t>
  </si>
  <si>
    <t>Q05 RETIRADA CONDUCTOS DE SANEAMIENTO
Derribo de conducto existente con solera de hormigón de 15 cm de espesor, con compresor y carga manual de escombros sobre camión o contenedor</t>
  </si>
  <si>
    <t xml:space="preserve">P21G5-54CN   </t>
  </si>
  <si>
    <t>Q05 DEMOLICIÓN ARQUETA SANEAMIENTODemolición de arqueta existent</t>
  </si>
  <si>
    <t>Q05 DEMOLICIÓN ARQUETA SANEAMIENTO
Demolición de arqueta existente de saneamiento con medios mecánicos y carga sobre camión</t>
  </si>
  <si>
    <t xml:space="preserve">P2145--Q08   </t>
  </si>
  <si>
    <t>Q08 RETIRADA BARANDILLA METÁLICA EN CUBIERTAArranque de barandil</t>
  </si>
  <si>
    <t>Q08 RETIRADA BARANDILLA METÁLICA EN CUBIERTA
Arranque de barandilla metálica existente en delimitación de cubierta, de 110 cm de altura, con medios manuales y carga manual sobre camión o contenedor.</t>
  </si>
  <si>
    <t xml:space="preserve">P2142--Q09   </t>
  </si>
  <si>
    <t>Q09 RETIRADA DE CORONAMIENTO METÁLICOArranque de coronamiento de</t>
  </si>
  <si>
    <t>Q09 RETIRADA DE CORONAMIENTO METÁLICO
Arranque de coronamiento de metal y piezas prefabricadas de cubierta, de ancho según planos, con medios manuales y carga manual de escombros sobre camión o contenedor</t>
  </si>
  <si>
    <t xml:space="preserve">P214Q-4RPX   </t>
  </si>
  <si>
    <t>Q10 ANULACIÓN BAJANTES PLUVIALES EXISTENTESAnulación bajantes pl</t>
  </si>
  <si>
    <t>Q10 ANULACIÓN BAJANTES PLUVIALES EXISTENTES
Anulación bajantes pluviales existentes incluido arranque de sumidero, repicado y saneado del pavimento en los bordes, con medios manuales y carga manual de escombros sobre camión o contenedor. Se incluye p.p. de tapiado de agujero en forjado.</t>
  </si>
  <si>
    <t xml:space="preserve">P214Q--Q11   </t>
  </si>
  <si>
    <t>Q11 RETIRADA REMATE  METÁLICO PILARES DE FACHADADesmontaje y ret</t>
  </si>
  <si>
    <t>Q11 RETIRADA REMATE  METÁLICO PILARES DE FACHADA
Desmontaje y retirada de revestimiento existente con forros metálicos sobre pilares de fachada con medios manuales y carga manual de escombros sobre camión o contenedor</t>
  </si>
  <si>
    <t xml:space="preserve">P2140----F   </t>
  </si>
  <si>
    <t>F RETIRAR VENTANAS EXTERIORESArranque de hoja y premarco de vent</t>
  </si>
  <si>
    <t>F RETIRAR VENTANAS EXTERIORES
Arranque de hoja y premarco de ventana de dimensiones a verificar en obra, 3.35x1.2 m, con medios manuales y carga manual sobre camión o contenedor</t>
  </si>
  <si>
    <t xml:space="preserve">P2142---FB   </t>
  </si>
  <si>
    <t>FB RETIRAR EMBOQUILLADOS METÁLICOS Y PREMARCOS VENTANASArranque</t>
  </si>
  <si>
    <t>FB RETIRAR EMBOQUILLADOS METÁLICOS Y PREMARCOS VENTANAS
Arranque de emboquillados existentes formados por escupidor, jambas y dintel de metal o aluminio, con medios manuales y carga manual de escombros sobre camión o contenedor</t>
  </si>
  <si>
    <t xml:space="preserve">P214I-AKZL   </t>
  </si>
  <si>
    <t>Derribo falso techo+instalaciones,m.manuales,carg.man.</t>
  </si>
  <si>
    <t>Derribo de falso techo e instalaciones existentes en el interior, con medios manuales y carga manual sobre camión o contenedor</t>
  </si>
  <si>
    <t xml:space="preserve">P214I--S02   </t>
  </si>
  <si>
    <t>S02 RETIRADA FALSO TECHO REGISTRABLEDerribo de falso techo regis</t>
  </si>
  <si>
    <t>S02 RETIRADA FALSO TECHO REGISTRABLE
Derribo de falso techo registrable y entramado de soporte, con placas de 60x60 cm, e instalaciones existentes en el interior, con medios manuales y carga manual sobre camión o contenedor</t>
  </si>
  <si>
    <t xml:space="preserve">P2142-4RN9   </t>
  </si>
  <si>
    <t>Arranque vierteaguas,piedra nat.,m.man.,carga manual</t>
  </si>
  <si>
    <t>Arranque de vierteaguas de piedra natural, con medios manuales y carga manual de escombros sobre camión o contenedor</t>
  </si>
  <si>
    <t xml:space="preserve">P21Q2-8GXR   </t>
  </si>
  <si>
    <t>Retirada banco madera larg.hasta 2,5m,derr.dados horm.,carga man</t>
  </si>
  <si>
    <t>Retirada de banco de madera convencional de hasta 2,5 m de longitud, derribo de dados de hormigón, e carga manual y mecánica del equipamiento y los escombros sobre camión o contenedor</t>
  </si>
  <si>
    <t>1.1</t>
  </si>
  <si>
    <t xml:space="preserve">1.2          </t>
  </si>
  <si>
    <t>Movimiento de Tierras</t>
  </si>
  <si>
    <t xml:space="preserve">P221B-EL6W   </t>
  </si>
  <si>
    <t>Excav.zanja/pozo,hhasta 2m,terreno compact.(SPT 20-50),m.manuale</t>
  </si>
  <si>
    <t>m3</t>
  </si>
  <si>
    <t>Excavación de zanja y pozo de hasta 2 m de profundidad, en terreno compacto (SPT 20-50), realizada con medios manuales y carga manual sobre contenedor</t>
  </si>
  <si>
    <t xml:space="preserve">P791-IMP1    </t>
  </si>
  <si>
    <t>MPERMEABILIZACIÓN MUROS FOSOS Zona jardineraImpermeabilización e</t>
  </si>
  <si>
    <t>MPERMEABILIZACIÓN MUROS FOSOS Zona jardinera
Impermeabilización exterior de muro de contención de &lt;= 3 m de altura formada por:
- emulsión bituminosa sobre muro foso ascensor tipo Impridan 100 de Danosa o equivalente
- lámina impermeabilizante tipo Esterdan P30 Elast de Danosa o equivalente
- lámina geotextil tipo Danofelt PY200 de Danosa o equivalente, incluido envolvente sobre tubo de drenaje
- capa drenante con lámina de drenaje nodular de polietileno de alta densidad y capa filtrante con un geotextil, fijada mecánicamente. I2+D1 según CTE/DB-HS 2006</t>
  </si>
  <si>
    <t xml:space="preserve">P791-IMP2    </t>
  </si>
  <si>
    <t>IMPERMEABILIZACIÓN MUROS FOSO Zona sin jardineraImpermeabilizaci</t>
  </si>
  <si>
    <t>IMPERMEABILIZACIÓN MUROS FOSO Zona sin jardinera
Impermeabilización exterior de muro de contención de &lt;= 3 m de altura colocado como encofrado perdido, formada por:
- lámina geotextil tipo Danofelt PY200 de Danosa o equivalente, incluido envolvente sobre tubo de drenaje
- capa drenante con lámina de drenaje nodular de polietileno de alta densidad y capa filtrante con un geotextil, fijada mecánicamente. I2+D1 según CTE/DB-HS 2006</t>
  </si>
  <si>
    <t xml:space="preserve">PD5L-DREN    </t>
  </si>
  <si>
    <t>Drenaje con tubo circular perforado de polietileno de alta densi</t>
  </si>
  <si>
    <t>Drenaje con tubo circular perforado de polietileno de alta densidad de 160 mm de diámetro, incluido formación bolsa de gravas y geotexti</t>
  </si>
  <si>
    <t xml:space="preserve">P2A0-4ILN    </t>
  </si>
  <si>
    <t>Suministro de tierra seleccionada de aportación</t>
  </si>
  <si>
    <t xml:space="preserve">P51B-TJAR    </t>
  </si>
  <si>
    <t>TELA ANTIRAICES PARA PARTERREMembrana antiraíces de polipropilen</t>
  </si>
  <si>
    <t>TELA ANTIRAICES PARA PARTERRE
Membrana antiraíces de polipropileno no tejido, de 150 mm/s de permeabilidad al agua, y 110 g/m² de masa superficial, con función antiraíces, fijada al terreno donde se vaya a realizar la plantación, con piquetas de anclaje de acero, en forma de L, de 6 mm de diámetro. Se incluye remontada vertical hasta nivel de pavimento, en todo el perímetror</t>
  </si>
  <si>
    <t xml:space="preserve">P2251-5483   </t>
  </si>
  <si>
    <t>Capa grava drenaje piedra granit.,e&lt;=25cm</t>
  </si>
  <si>
    <t>Capa de gravas para drenaje de piedra granítica en tongadas de 25 cm, como máximo</t>
  </si>
  <si>
    <t xml:space="preserve">PR36-8RVC    </t>
  </si>
  <si>
    <t>Tierra vegetal jardinería cat.media,sacos 0,8m3,extend.m.man.</t>
  </si>
  <si>
    <t>Tierra vegetal de jardinería de categoría media, con una conductividad eléctrica menor d'1,2 dS/m, según NTJ 07A, suministrada en sacos de 0,8 m3 y extendida con medios manuales</t>
  </si>
  <si>
    <t xml:space="preserve">PR61-PJAR    </t>
  </si>
  <si>
    <t>PLANTACIÓN JARDINERA PL. SOTPlantación de conjunto de plantas en</t>
  </si>
  <si>
    <t>Pa</t>
  </si>
  <si>
    <t>PLANTACIÓN JARDINERA PL. SOT
Plantación de conjunto de plantas en jardinera de planta sótano,según siguiente composición de plantas ornamentales:
- franja de helechos, en contenedor de 5l mezcla de variedades, rendimiento de 19 plantas/m2; 3.5 m2
- franja color:    * Agaphantus 10 ut 4,5 €/ut    * Acanthus muelles. Altura de 30 a 40cm en contenedor de 3 L 10 ut    * Narcissus tazetta. Altura de 30 a 40 cm en contenedor de 1,3L 10 ut    * Zantedeschia aethiopica. En contenedor de 5L 4 ud
- verde en masa:   * Aspidistra elatior. Altura de 50 a 70 cm en contenedor de 5 L 6 ut    * Carex oshimensis “Evergold”. En contenedor de 2L 10 ut
- verde ornamental:    
* Farfugium japonicum. En contenedor de 3L 4 ud    
* Fatsia japonica. En contenedor de 10L 4 ud
- arbusto ornamental    * Plantación de arbusto o árbol pequeño formato en contenedor de 5 a 10L. ARZO JAPONÉS 2 ut
Se incluye excavación de hoyos de plantación con medios manuales, relleno del hoyo con suelo de la excavación mezclada con un 10% de compost y primer riego</t>
  </si>
  <si>
    <t>1.2</t>
  </si>
  <si>
    <t xml:space="preserve">1.3          </t>
  </si>
  <si>
    <t>Sistema Estructural</t>
  </si>
  <si>
    <t xml:space="preserve">1.3.1        </t>
  </si>
  <si>
    <t>Cimientos</t>
  </si>
  <si>
    <t xml:space="preserve">P3Z3-D527    </t>
  </si>
  <si>
    <t>Capa limpieza+nivel. e=10cm, horm.limpieza rec. HL-150/B/20, sus</t>
  </si>
  <si>
    <t>Capa de limpieza y nivelación de 10 cm de espesor con hormigón de limpieza con áridos reciclados, con una dosificación de 150 kg/m3 de cemento, consistencia blanda y tamaño máximo del árido 20 mm, HL-150/B/ 20, con una sustitución del 50% del árido grueso por árido reciclado mixto con marcado CE, procedente de plantas de reciclado de residuos de la construcción o demolición autorizadas, colocado desde camión</t>
  </si>
  <si>
    <t xml:space="preserve">P353-BT9D    </t>
  </si>
  <si>
    <t>Hormigonado de losas de cimientos (CE, EHE) con hormigón HA-25/B</t>
  </si>
  <si>
    <t>Losa de cimentación de hormigón armado con hormigonado de losas de cimientos (CE, EHE) con hormigón HA-25/B / 20 / IIa de consistencia blanda, tamaño máximo del árido 20 mm, con &gt;= 275 kg/m3 de cemento, apto para clase de exposición IIa, vertido con bomba, armado con 50 kg/m3 de armadura para losas de cimientos AP500 SD de acero en barras corrugadas B500SD de límite elástico &gt;= 500 N/mm2 y encofrado no visto con una cuantía de 0,1 m2/m3</t>
  </si>
  <si>
    <t>1.3.1</t>
  </si>
  <si>
    <t xml:space="preserve">1.3.2        </t>
  </si>
  <si>
    <t>Sistema de Contención de Tierras</t>
  </si>
  <si>
    <t xml:space="preserve">P21Z1-52UY   </t>
  </si>
  <si>
    <t>Repicado p/regul.superf.horm.vert.pantall.con compresor+carga me</t>
  </si>
  <si>
    <t>Repicado para la regularización de superficies de hormigón en paramentos verticales de pantallas con compresor y carga mecánica de escombros sobre camión o contenedor</t>
  </si>
  <si>
    <t xml:space="preserve">P354-MURF    </t>
  </si>
  <si>
    <t>MURO FOSO DE ASCENSORMuro de contención de hormigón armado de 3</t>
  </si>
  <si>
    <t>MURO FOSO DE ASCENSOR
Muro de contención de hormigón armado de 3 m de altura como máximo y hasta 30 cm de espesor, de hormigón HA-25/B/20/IIa, vertido con bomba, armazón AP500 S de acero en barras corrugadas con una cuantía según proyecto y encofrado industrializado para muros, no visto.</t>
  </si>
  <si>
    <t xml:space="preserve">P4B0-608Z    </t>
  </si>
  <si>
    <t>Anclaje acero b/corrugada,D=20mm,perf.+inyect.cont. adh.apl.unil</t>
  </si>
  <si>
    <t>Anclaje con acero en barras corrugadas de 20 mm de diametro, con perforación e inyectado continuo de adhesivo de aplicación unilateral de resinas epoxi sin disolventes, de dos componentes y baja viscosidad</t>
  </si>
  <si>
    <t>1.3.2</t>
  </si>
  <si>
    <t xml:space="preserve">1.3.3        </t>
  </si>
  <si>
    <t>Estructura</t>
  </si>
  <si>
    <t xml:space="preserve">P442-DFYY    </t>
  </si>
  <si>
    <t>Acero S275JR,p/viga pieza simp.,perf.lam.IP,HE,UP,trab.taller+an</t>
  </si>
  <si>
    <t>kg</t>
  </si>
  <si>
    <t>Acero S275JR según UNE-EN 10025-2, para vigas formadas por pieza simple, en perfiles laminados en caliente serie IPN, IPE, HEB, HEA, HEM y UPN, trabajado en taller y con una capa de imprimación antioxidante, colocado en obra con soldadura y tornillos</t>
  </si>
  <si>
    <t xml:space="preserve">P44C-DP0Z    </t>
  </si>
  <si>
    <t>Acero S275JR,p/pilar pieza simp.,perf.lam.IP,HE,UP,trab.taller+a</t>
  </si>
  <si>
    <t>Acero S275JR según UNE-EN 10025-2, para pilares formados por pieza simple, en perfiles laminados en caliente serie IPN, IPE, HEB, HEA, HEM y UPN, trabajado en taller y con una capa de imprimación antioxidante, colocado en obra con soldadura y tornillos</t>
  </si>
  <si>
    <t xml:space="preserve">P4L5--FC0    </t>
  </si>
  <si>
    <t>FORJADO COLABORANTE c= 12 cmFormación de forjado 12 cm de grosor</t>
  </si>
  <si>
    <t xml:space="preserve">P4M0-A21C    </t>
  </si>
  <si>
    <t>ESTINTOLAMENTE DE PARED DE CIERRE CON PERFIL TApeo puntual de pa</t>
  </si>
  <si>
    <t>ESTINTOLAMENTE DE PARED DE CIERRE CON PERFIL T
Apeo puntual de pared de obra cerámica adosada a jesera de hormigón armado, de 67 cm de espesor total, formado por:
- apertura de agujero en cierre cerámico, dimensiones necesarias para albergar perfil T, derribo con medios manuales y carga manual de escombros sobre camión o contenedor.
- perfil T conformado con dos pletinas de acero soldadas perimetralmente, e=1.5 mm, según detalle proyecto, 150x150 mm,trabajado en taller y con una capa de imprimación antioxidante, colocado en obra con soldadura y tornillos, incluido retacado
- anclajes con barras roscadas 4 d.10 con resina epoxi, incluido perforaciones y tornillos, la base de la T será suficientemente ancha para garantizar el apoyo de las piezas cerámicas
- adaptación de los perfiles cuando interfieran con tirantes existentes HEB 100
Se incluye p.p. de montaje, alquiler y desmontaje de andamio.
Se realizará un apeo puntual cada 30 cm, en cada junta entre ladrillos de obra vista.
Previo al apeo se retirarán todos los elementos y materiales que queden dentro del ámbito de actuación de cada apeo.
 Se incluye su reposición y recolocación como en el estado original, o bien su retirada definitiva.
Se tendrán que realizar catas de la fachada y de la jácena para comprobar su estabilidad.</t>
  </si>
  <si>
    <t xml:space="preserve">PQN1-ESCM    </t>
  </si>
  <si>
    <t>ESCALA METÁLICA RECTAEscalera metálica recta prefabricada en tal</t>
  </si>
  <si>
    <t>ESCALA METÁLICA RECTA
Escalera metálica recta prefabricada en taller, de 1.20 m de ancho, con chapa de acero de 10 mm de espesor, con cantos pulidos y acabado termolacado, para salvar un desnivel de 3.70 m de altura por cada planta, con 3 tramos de escalera por planta, desde planta sótano a planta primera, formada por:
- pletinas principales y de arriostramiento de 10 mm de espesor
- apoyo inferior de la escalera con perfiles y chapas de anclaje de 30x30cm 15mm de espesor, con anclajes M12 sobre cimentación o pilares, con perforaciones y resina epoxi
- apoyo superior a forjados o jácenas con anclajes M12, con perforaciones y resina epoxi c/15cm y a tresbolillo
- apoyo de rellano intermedio con tirantes de pletinas conformadas de acero de 10 mm de espesor, en formación de T, ancladas a jácena de hormigón armado existente con anclajes M12, con perforaciones y resina epoxi, cuatro tirantes por cada planta
- escalones y rellanos de plancha metálica con relieve antideslizante, conformada con pliegues frontales y traseros como mínimo por un escalón completo, chapa lagrimada plegada según detalle de 6 mm de espesor, soldaduras ocultas, continuas y pulidas
- barandilla metálica de acero de 90 cm de altura mínima en el punto más desfaborable, soldaduras ocultas, continuas y pulidas
- acabado termolacado por un ambiente de corrosión C4, color a escoger por la DF
Totalmente terminado según detalle proyecto, plano A18b.
Medición por tramos de escalera.</t>
  </si>
  <si>
    <t xml:space="preserve">P4B0-608Y    </t>
  </si>
  <si>
    <t>Anclaje acero b/corrugada,D=16mm,perf.+inyect.cont. adh.apl.unil</t>
  </si>
  <si>
    <t>Anclaje con acero en barras corrugadas de 16 mm de diametro, con perforación e inyectado continuo de adhesivo de aplicación unilateral de resinas epoxi sin disolventes, de dos componentes y baja viscosidad</t>
  </si>
  <si>
    <t xml:space="preserve">P7D6-PING    </t>
  </si>
  <si>
    <t>PINTADO INTUMESCENTE ESTRUCTURA METÁLICA RF60Pintado ignífugo de</t>
  </si>
  <si>
    <t>PINTADO INTUMESCENTE ESTRUCTURA METÁLICA RF60
Pintado ignífugo de perfiles de acero con una capa de imprimación para pintura intumescente y tres capas de pintura intumescente, con el micraje necesario para alcanzar la RF de proyecto.</t>
  </si>
  <si>
    <t xml:space="preserve">P7D0-PING    </t>
  </si>
  <si>
    <t>AISLAMIENTO PROYECTADO RF60Aislamiento proyectado con el grosor</t>
  </si>
  <si>
    <t>AISLAMIENTO PROYECTADO RF60
Aislamiento proyectado con el grosor necesario para alcanzar la RF de proyecto, con mortero ignífugo de cemento y perlita con vermiculita, de 500 kg/m3 de densidad, proyectado sobre elementos lineales</t>
  </si>
  <si>
    <t>1.3.3</t>
  </si>
  <si>
    <t>1.3</t>
  </si>
  <si>
    <t xml:space="preserve">1.4          </t>
  </si>
  <si>
    <t>Sistema de envolvente</t>
  </si>
  <si>
    <t xml:space="preserve">1.4.1        </t>
  </si>
  <si>
    <t>Envolvente bajo rasante</t>
  </si>
  <si>
    <t xml:space="preserve">1.4.1.1      </t>
  </si>
  <si>
    <t>Soleras</t>
  </si>
  <si>
    <t xml:space="preserve">P93J-61SS    </t>
  </si>
  <si>
    <t>Repar.solera horm.,repo.subb.grava e=15cm tamaño grava=50 a 70mm</t>
  </si>
  <si>
    <t>Reparación de solera de hormigón con reposición de la subbase de grava de 15 cm de espesor y tamaño máximo de 50 a 70 mm con extendido y compactado del material, solera de hormigón HM-20 / P / 20 / I de 10 cm de espesor</t>
  </si>
  <si>
    <t>1.4.1.1</t>
  </si>
  <si>
    <t>1.4.1</t>
  </si>
  <si>
    <t xml:space="preserve">1.4.2        </t>
  </si>
  <si>
    <t>Envolvente sobre rasante</t>
  </si>
  <si>
    <t xml:space="preserve">1.4.2.1      </t>
  </si>
  <si>
    <t>Cubiertas</t>
  </si>
  <si>
    <t xml:space="preserve">P540--COB    </t>
  </si>
  <si>
    <t>CUBIERTA DECK, AISLAMIENTO. 10 cmCubierta Deck con pendiente del</t>
  </si>
  <si>
    <t>1.4.2.1</t>
  </si>
  <si>
    <t xml:space="preserve">1.4.2.2      </t>
  </si>
  <si>
    <t>Fachadas</t>
  </si>
  <si>
    <t xml:space="preserve">ENOTA001     </t>
  </si>
  <si>
    <t>NOTA: ABERTURASEn todas las partidas se incluye la parte proporc</t>
  </si>
  <si>
    <t>NOTA: ABERTURAS
En todas las partidas se incluye la parte proporcional DE los medios auxiliares necesarios para su ejecución.
La pared de cierre de acabado de fachada se ejecutará desde la cara exterior.
Criterio de medición: m2 de superficie medida según las especificaciones de la DT. Con deducción de la superficie correspondiente a aberturas, de acuerdo con los siguientes criterios: - Aberturas &lt;= 2 m2: No se deducen
- Aberturas &gt; 2 m2 y &lt;= 4 m2: Se deducen el 50%
- Aberturas &gt; 4 m2: Se deducen el 100%. 
En los agujeros que no se deduzcan, o que se deduzcan parcialmente, la medición incluye el trabajo de realizar los retornos, como jambas. En caso de deducirse el 100% del agujero hay que medir también estos paramentos. Estos criterios incluyen la colocación de los elementos que conforman la unidad</t>
  </si>
  <si>
    <t xml:space="preserve">P637--F01    </t>
  </si>
  <si>
    <t>F01 CERRAMIENTO DE FACHADA LIGERA  EN SECO, 208 mm, EI-90Cerrami</t>
  </si>
  <si>
    <t>F01 CERRAMIENTO DE FACHADA LIGERA  EN SECO, 208 mm, EI-90
Cerramiento de fachada KNAUF Aquapanel® WM311C.es o equivalente, de 208 mm de espesor total, formado por:
- una estructura metálica exterior de acero galvanizado Z450 a base de canales KNAUF (elementos horizontales) de 100x40x0,7mm y montantes KNAUF (elementos verticales) de 100x50x2mm, modulados cada 600 mm con disposición Reforzada en H, en cuya cara exterior se atornilla una placa cementicia KNAUF Aquapanel® Outdoor de 2400x1200mm y 12,5 mm de espesor, atornillada mediante tornillos KNAUF Maxi TB39 mm; 
- entre la placa y el perfil se dispone una barrera de agua Aquapanel resistente al agua y al viento y permeable al vapor de agua; 
- separación entre la hoja exterior e interior de 20mm de espesor; 
- trasdosado autoportante interior KNAUF formado por estructura metálica de perfiles de chapa de acero galvanizado Z140, a base de canales KNAUF de 48x30x0,55mm y montantes KNAUF de 48x35x0,6mm modulados cada 400mm con disposición Reforzada en H, en cuya cara interior se atornillan 2 placas KNAUF en total: 1 placa Standard Tipo A s/Norma UNE-EN 520 de 12,5 mm de espesor y 1 placa Diamant tipo DFH1IR s/Norma UNE-EN 520 de 15 mm de espesor, con sellos A+, de calidad del aire interior, e IBR, para contribuir con un hábitat saludable; 
- aislamiento térmico y acústico colocado en el alma del entramado metálico exterior, a base de lana mineral KNAUF Insulation Ultracoustic Plus de 100mm de espesor, conductividad térmica 0,035 W/mK y resistencia al flujo del aire 15 kPa·s/m²; 
- aislamiento térmico y acústico colocado en el alma del entramado metálico interior, a base de lana mineral KNAUF Insulation Ultracoustic de 50mm de espesor, conductividad térmica 0,037 W/mK y resistencia al flujo del aire 10 kPa·s/m²; 
- banda acústica autoadhesiva para perfilería metálica KNAUF en la superficie de apoyo o contacto de ésta con los paramentos, de espuma de poliuretano de celdas cerradas, de 3,2mm de espesor y de anchura 95 mm y 50 mm respectivamente; 
- anclajes de canales y montantes metálicos; material para tratamiento de huecos y ejecución de ángulos; accesorios para ejecución de juntas de dilatación; tratamiento de juntas Knauf Aquapanel a base de mortero y malla de juntas de 10 cm de ancho en la unión de placas cementicias entre sí; tornillería KNAUF TB para fijación de las placas de yeso a la perfilería y tratamiento de juntas mediante cinta de papel microperforada y pasta KNAUF Unik 24H con sellos A+, de calidad del aire interior, e IBR, para contribuir con un hábitat saludable, con nivel de acabado calidad Q3 en la unión de placas de yeso laminado; 
- tratamiento superficial sobre la placa Aquapanel a base de Mortero superficial Aquapanel y malla superficial Aquapanel y acabado final de fachada formado por fondo petreo GRC Aquapanel y acabado petreo GRC Blanco Aquapanel; incluye perfiles de remate para tratamiento de ángulos, encuentros con ventanas, vierteaguas y juntas de control superficial. 
- Montaje del sistema conforme a norma UNE 102043 de montaje de los sistemas constructivos con placa de yeso laminado (PYL) y a los detalles e instrucciones de montaje contenidos en la hoja técnica del sistema WM.es Cerramiento de fachadas AQUAPANEL® y DAU 09/052 F; Criterio de medición según la norma UNE 92305.
Totalment acabat segons detall projecte. S'inclou p.p. de remats en trobada de la façana amb el forjat col.laborant que garanteixi tot el tancament per deixar la façana totalment estanca; perfils junta de dilatació; doble fijació metàl.lica en cantonades.
Criteri d'amidament: es descompten el 100% dels forats.</t>
  </si>
  <si>
    <t xml:space="preserve">PAN5-BF01    </t>
  </si>
  <si>
    <t>PREMARCO PARA VENTANA F1Premarco de base para ventana, de tubo d</t>
  </si>
  <si>
    <t>PREMARCO PARA VENTANA F1
Premarco de base para ventana, de tubo de acero galvanizado de sección 40x20 mm2, para un hueco de obra aproximado de 350x170 cm</t>
  </si>
  <si>
    <t xml:space="preserve">P7C22--AFLR  </t>
  </si>
  <si>
    <t>AISLAMIENTO TÉRMICO ENTRE FACHADASAislamiento con plancha de pol</t>
  </si>
  <si>
    <t>AISLAMIENTO TÉRMICO ENTRE FACHADAS
Aislamiento con plancha de poliestireno expandido (EPS), de 14 cm de espesor, con caras lisas y canto preparado con encaje, colocadas con fijaciones mecánicas y mortero adhesivo. Totalmente terminado según detalle proyecto.</t>
  </si>
  <si>
    <t xml:space="preserve">P442-EAUX    </t>
  </si>
  <si>
    <t>ESTRUCTURA AUXILAR GALV. POR CHAPA PERFORADAAcero galvanizado ac</t>
  </si>
  <si>
    <t>ESTRUCTURA AUXILAR GALV. POR CHAPA PERFORADA
Acero galvanizado acabado termolacado para estructura de soporte del revestimiento exterior de chapa perforada, mismo color que la chapa perforada, formada por:
- perfiles de soporte mediante tubo 50.50.4 dispuestos en vertical sobre pilares HEB 140
- UPE 100 dispuestos en horizontal.
Se incluye p.p. todo tipo de perfiles y chapas auxiliares de acero galvanizado para realizar todas las uniones, incluidos separadores, anclajes, etc.
Todo colocado en obra con uniones atornilladas.</t>
  </si>
  <si>
    <t xml:space="preserve">P7C45-5OWQ   </t>
  </si>
  <si>
    <t>Aislam.placa semirígida de lana mineral de roca (MW), de densida</t>
  </si>
  <si>
    <t>Aislamiento con placa semirígida de lana mineral de roca (MW), de densidad 36 a 40 kg/m3, de 40 mm de espesor, con una conductividad térmica &lt;= 0.035 W/(m·K) y resistencia térmica &gt;= 1,143 m2·K/W, con revestimiento de velo negro, colocada con fijaciones mecánicas</t>
  </si>
  <si>
    <t xml:space="preserve">P868--F01    </t>
  </si>
  <si>
    <t>REVESTIMIENTO DECORATIVO DE CHAPA PERFORADARevestimiento de para</t>
  </si>
  <si>
    <t>REVESTIMIENTO DECORATIVO DE CHAPA PERFORADA
Revestimiento de paramento vertical exterior con perfil arquitectónico de acero autoportante de 0.7 mm de espesor, colocado en horizontal con fijaciones mecánicas. Incluido estructura auxiliar de acero galvanizado. 
Perfil Atenea (5.202.44) de Europerfil, de 0,7 mm de espesor, con perforado redondo a todo ancho R5 ]T8 (35% de coef. perforado), perfilado en base de acero galvanizado o Z -Al -Mg y Prelacado en revestimiento de Europerfil Esmeralda Plus (EP.C2.01) en color Gris Metalizado RAL 9006 (cumple
exigencias de la norma UNE-EN 10169 según ensayos fichas técnicas del fabricante); instalado sobre subestructura metálica de acero galvanizado, con separación según tabulados de cargas del fabricante y cargas del CTE.
Colocación incluyendo, fijación autotaladrante con cabeza 'HuellaTorx' prelacado en igual color al perfil de chapa o similar y elementos auxiliares. Según normas CTE y QTG.
Totalmente terminado según proyecto.</t>
  </si>
  <si>
    <t xml:space="preserve">P868--X01    </t>
  </si>
  <si>
    <t>REVESTIMIENTO DECORATIVO DE CHAPA NERVADARevestimiento de parame</t>
  </si>
  <si>
    <t>REVESTIMIENTO DECORATIVO DE CHAPA NERVADA
Revestimiento de paramento vertical exterior con perfil metálico nervado, colocado con fijaciones mecánicas. Incluido estructura auxiliar de acero galvanizado.
Perfil Euroline 12 de Europerfil, de grosor según estudio, perfilado en base de acero galvanizado y Prelacado en revestimiento en color Gris Metalizado RAL 9006 (cumple
exigencias de la norma UNE-EN 10169 según ensayos fichas técnicas del fabricante); instalado sobre subestructura metálica de acero galvanizado, con separación según tabulados de cargas del fabricante y cargas del CTE.
Colocación incluyendo, fijación autotaladrante con cabeza 'HuellaTorx' prelacado en igual color al perfil de chapa o similar y elementos auxiliares. 
Según normas CTE y QTG.
Totalmente terminado según proyecto.</t>
  </si>
  <si>
    <t xml:space="preserve">P8JC--C01    </t>
  </si>
  <si>
    <t>CORONAMIENTO DE CHAPA GALV. LACADO, Pl. CubiertaRemate de planch</t>
  </si>
  <si>
    <t>CORONAMIENTO DE CHAPA GALV. LACADO, Pl. Cubierta
Remate de plancha de acero plegada con acabado galvanizado y lacado del mismo color que la fachada, de 1 mm de espesor, 50 cm de desarrollo, como máximo, con 6 pliegues, para coronamiento, colocado con fijaciones mecánicas ocultas, y sellado con mechas. Pendiente hacia el interior.
Revestimiento de Europerfil Esmeralda Plus (EP.C2.01) en color Gris Metalizado RAL 9006 (cumple exigencias de la norma UNE-EN 10169 según ensayos fichas técnicas del fabricante), instalados según diseño en planos de detalle. Según normas CTE y QTG.</t>
  </si>
  <si>
    <t xml:space="preserve">P8JC--C02    </t>
  </si>
  <si>
    <t>CORONAMIENTO DE CHAPA GALV. LACADO, Pl. PrimeraRemate de plancha</t>
  </si>
  <si>
    <t>CORONAMIENTO DE CHAPA GALV. LACADO, Pl. Primera
Remate de plancha de acero plegada con acabado galvanizado y lacado mismo color que la fachada, de 1 mm de espesor, 50 cm de desarrollo, como máximo, con 6 pliegues, para coronamiento, colocado con fijaciones mecánicas ocultas, y sellado con mechas. Pendiente hacia el exterior.
Revestimiento de Europerfil Esmeralda Plus (EP.C2.01) en color Gris Metalizado RAL 9006 (cumple exigencias de la norma UNE-EN 10169 según ensayos fichas técnicas del fabricante), instalados según diseño en planos de detalle. 
Según normas CTE y QTG. .</t>
  </si>
  <si>
    <t xml:space="preserve">P8K3--ESP    </t>
  </si>
  <si>
    <t>VIERTEAGUAS DE ALUMINIO LACADO CON AISLAMIENTOVierteaguas de pla</t>
  </si>
  <si>
    <t>VIERTEAGUAS DE ALUMINIO LACADO CON AISLAMIENTO
Vierteaguas de plancha preformada de aluminio lacado, color a escoger por la DF, de 1,5 mm de espesor, de entre 200 y 400 mm de desarrollo, con 3 pliegues, colocado con adhesivo y fijaciones mecánicas ocultas. Se incluye p.p. de aislamiento térmico bajo el vierteaguas según detalle proyecto.</t>
  </si>
  <si>
    <t xml:space="preserve">P8L3--LLI    </t>
  </si>
  <si>
    <t>DINTEL DE CHAPA DE ACERO LACADORemate de plancha de acero plegad</t>
  </si>
  <si>
    <t>DINTEL DE CHAPA DE ACERO LACADO
Remate de plancha de acero plegada con acabado galvanizado y lacado, color a escoger por la DF, de 2.5 mm de espesor, 30 cm de desarrollo según detalle proyecto, como máximo, con 5 pliegues, para dintel, colocado con fijaciones mecánicas, y sellado</t>
  </si>
  <si>
    <t xml:space="preserve">P861--FAL    </t>
  </si>
  <si>
    <t>REVESTIMIENTO ALUMINIO LACADOForrado exterior de paramento verti</t>
  </si>
  <si>
    <t>REVESTIMIENTO ALUMINIO LACADO
Forrado exterior de paramento vertical bajo ventanas, con plancha de aluminio lacada, color a escoger por la DF, de 1 mm de grosor, trabajado en el taller, colocado con fijaciones mecánicas ocultas. Las planchas se colocarán sobre perfilería de acero galvanizado con montantes cada 60 cm, o con alma de aislamiento adeherida, o cualquier otro sistema para garantizar la planeidad de las planchas.</t>
  </si>
  <si>
    <t xml:space="preserve">P8M2--BRA    </t>
  </si>
  <si>
    <t>BRANCAL DE CHAPA LACADARemate de huecos de chapa (puertas, venta</t>
  </si>
  <si>
    <t>BRANCAL DE CHAPA LACADA
Remate de huecos de chapa (puertas, ventanas, etc...) con una o dos piezas y desarrollo total entre 500-750 mm. con chapa de 1 mm de espesor, en base de acero galvanizado o Z-Al-Mg y Pre-lacado en revestimiento de Europerfil Esmeralda Plus (EP.C2.01) en color Gris Metalizado RAL 9006 (cumple exigencias de la norma UNE-EN 10169 según ensayos (fichas técnicas del fabricante), instalados según diseño en planos de detalle. Según normas CTE y QTG; colocado con fijaciones mecánicas ocultas, y sellado.</t>
  </si>
  <si>
    <t xml:space="preserve">P89H-4V75    </t>
  </si>
  <si>
    <t>Pintado vert. ext. cemento,pintura silicato,liso,imprimación neu</t>
  </si>
  <si>
    <t>Pintado de paramento vertical exterior de cemento, con pintura al silicato con acabado liso, y pigmentos, con una capa de fondo de imprimación neutralizadora, una de imprimación fijadora y dos de acabado</t>
  </si>
  <si>
    <t xml:space="preserve">P6126-58VE   </t>
  </si>
  <si>
    <t>Pared cerram.apoyada,p/revestir,14cm,ladrillo doble hueco 290x14</t>
  </si>
  <si>
    <t>Pared de cerramiento apoyada para revestir de espesor 14 cm, de ladrillo doble hueco de 290x140x100 mm, categoría I, LD, según la norma UNE-EN 771-1, colocado con mortero mixto de cemento pórtland con caliza CEM II/B-L, cal y arena, con 200 kg/m3 de cemento, con una proporción en volumen 1:2:10 y 2,5 N/mm2 de resistencia a compresión, elaborado en obra</t>
  </si>
  <si>
    <t xml:space="preserve">P7C10-65PM   </t>
  </si>
  <si>
    <t>Aisl.amorfo,e=4cm,espuma PUR,35kg/m3,proyect.</t>
  </si>
  <si>
    <t>Aislamiento amorfo, de 4 cm de espesor, con espuma poliuretano (PUR) de densidad 35 kg/m3, proyectado</t>
  </si>
  <si>
    <t>1.4.2.2</t>
  </si>
  <si>
    <t xml:space="preserve">1.4.2.3      </t>
  </si>
  <si>
    <t>Carpinteria y cerrajeria exterior</t>
  </si>
  <si>
    <t xml:space="preserve">PAF2--FM1    </t>
  </si>
  <si>
    <t>FM1 VENTANA TRES HOJAS 2BAT+1FVentana de tres hojas formada por</t>
  </si>
  <si>
    <t>FM1 VENTANA TRES HOJAS 2BAT+1F
Ventana de tres hojas formada por 2 batientes y una hoja central fija, medidas generales de 350x215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equivalente.s</t>
  </si>
  <si>
    <t xml:space="preserve">PAF2--FM2    </t>
  </si>
  <si>
    <t>FM2 VENTANA TRES HOJAS 2BAT+1FVentana de tres hojas formada por</t>
  </si>
  <si>
    <t>FM2 VENTANA TRES HOJAS 2BAT+1F
Ventana de tres hojas, formada por 2 batientes y una hoja central fija, medidas generales de 350x215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t>
  </si>
  <si>
    <t xml:space="preserve">PAF2--FM3    </t>
  </si>
  <si>
    <t>FM3 VENTANA TRES HOJAS 2BAT+1FVentana de tres hojas formada por</t>
  </si>
  <si>
    <t>FM3 VENTANA TRES HOJAS 2BAT+1F
Ventana de tres hojas formada por 2 batientes y una hoja central fija, medidas generales de 350x170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Serie COR-70 HO CE o equivalente.</t>
  </si>
  <si>
    <t xml:space="preserve">PAF2--F1     </t>
  </si>
  <si>
    <t>F1 VENTANA TRES HOJAS 2BAT+1F, h=170Ventana de tres hojas formad</t>
  </si>
  <si>
    <t>F1 VENTANA TRES HOJAS 2BAT+1F, h=170
Ventana de tres hojas formada por 2 batientes y una hoja central fija, medidas generales de 350x170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3.500 - Alto: 1.700
Serie COR-70 HO CE o equivalent</t>
  </si>
  <si>
    <t xml:space="preserve">PAF2--F2     </t>
  </si>
  <si>
    <t>F2 VENTANA TRES HOJAS 1BAT+1F, h=170Ventana de dos hojas formada</t>
  </si>
  <si>
    <t>F2 VENTANA TRES HOJAS 1BAT+1F, h=170
Ventana de dos hojas formada por 1 hoja batiente y una hoja central fija, medidas generales de 235x170 cm, marcos de aluminio anodizado plata, colocada enrasada con el acabado interior, bisagra batiente de abertura hacia el interior, sin premarco de base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3.300 - Alto: 1.700
Serie COR-70 HO CE</t>
  </si>
  <si>
    <t xml:space="preserve">PAF2--F3     </t>
  </si>
  <si>
    <t>F3 VENTANA UNA HOJA 1BAT, h=170Ventana de una hoja batiente, med</t>
  </si>
  <si>
    <t>F3 VENTANA UNA HOJA 1BAT, h=170
Ventana de una hoja batiente, medidas generales de 150x170 cm, marcos de aluminio anodizado plata, colocada enrasada con el acabado interior, bisagra batiente de abertura hacia el interior, sin premarco y con tratamiento térmico T- 5, provistas de rotura de puente térmico para inserción de varillas aislantes de poliamida 6.6, reforzadas con un 25% de fibra de vidrio, y de profundidad de 32 a 35 mm, accesorios, herrajes, juntas de acristalamiento EPDM, tornillo de acero inox .,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
Color: COR_A_Natural_M
Ancho: 1.500 - Alto: 1.700
Serie COR-70 HO CE</t>
  </si>
  <si>
    <t xml:space="preserve">PC17-5MO2    </t>
  </si>
  <si>
    <t>Vidrio aislante de luna incolora de 6 mm de espesor, cámara de a</t>
  </si>
  <si>
    <t>Vidrio aislante de luna incolora de 6 mm de espesor, cámara de aire de 12 mm y luna de 4+4 mm de espesor con 1 butiral transparente de luna de incoloro, clase 2 (B) 2 según UNE-EN 12600, colocado con perfiles conformados de neopreno sobre aluminio o PVC</t>
  </si>
  <si>
    <t xml:space="preserve">PB11-BAEX    </t>
  </si>
  <si>
    <t>BARANDILLA INOX. ESCALERA EXTERIORBarandilla de acero inoxidable</t>
  </si>
  <si>
    <t>BARANDILLA INOX. ESCALERA EXTERIOR
Barandilla de acero inoxidable austenítico con molibdeno de designación 1.4401 (AISI 316), de idénticas características y dimensiones a la barandilla existente con tubo redondo y montantes cada 3 escalones, fijada mecánicamente al escalonado de hormigónó</t>
  </si>
  <si>
    <t>1.4.2.3</t>
  </si>
  <si>
    <t>1.4.2</t>
  </si>
  <si>
    <t>1.4</t>
  </si>
  <si>
    <t xml:space="preserve">1.5          </t>
  </si>
  <si>
    <t>Sistema de Compartimentación</t>
  </si>
  <si>
    <t xml:space="preserve">1.5.1        </t>
  </si>
  <si>
    <t>Elementos Divisorios Verticales</t>
  </si>
  <si>
    <t xml:space="preserve">1.5.1.1      </t>
  </si>
  <si>
    <t>Tabiques y elementos divisorios</t>
  </si>
  <si>
    <t xml:space="preserve">PY08-HBSY    </t>
  </si>
  <si>
    <t>01 TAPIADO Y SELLADO DE AGUJEROS Y PASOS CON PROTECCIONESTapiado</t>
  </si>
  <si>
    <t>01 TAPIADO Y SELLADO DE AGUJEROS Y PASOS CON PROTECCIONES
Tapiado y sellado de agujeros existentes en paramento vertical, a cualquier altura, mediante cerramiento de abertura de cualquier geometría, tamaño y espesor. El tapiado se realizará con materiales de las mismas características que los existentes, y mismo número de hojas con paramentos y trasdosados correspondientes, respetando todo el grosor del paramento existente. Se incluye el acabado del paramento por ambos lados con el mismo material y acabado que el existente.</t>
  </si>
  <si>
    <t xml:space="preserve">P6125-7BJ8   </t>
  </si>
  <si>
    <t>Pared divis.apoyada,p/revestir,14cm,ladrillo perforado,290x140x1</t>
  </si>
  <si>
    <t>Pared divisoria apoyada para revestir de espesor 14 cm, de ladrillo perforado, de 290x140x100 mm, para revestir, categoría I, HD, según la norma UNE-EN 771-1, tomado con mortero para albañilería industrializado M 7.5 (7,5 N/mm2) de designación (G) según norma UNE-EN 998-2</t>
  </si>
  <si>
    <t xml:space="preserve">P654-8QID    </t>
  </si>
  <si>
    <t>Tabique pl.yeso lam.+aisl.pl.lana roca,estruc.sencilla N100mm /</t>
  </si>
  <si>
    <t>Tabique de placas de yeso laminado con aislamiento de placas de lana de roca formado por estructura sencilla normal con perfilería de plancha de acero galvanizado, con un espesor total del tabique de 100 mm, montantes cada 600 mm de 70 mm de ancho y canales de 70 mm de ancho, 1 placa a cada cara, una estándar (A) de 15 mm y la otra con dureza superficial (I) de 15 mm de espesor, fijadas mecánicamente y aislamiento de placas de lana mineral de roca de resistencia térmica &gt;= 1,622 m2·K/W</t>
  </si>
  <si>
    <t xml:space="preserve">P83EC-989P   </t>
  </si>
  <si>
    <t>Trasdosado pl.yeso lam, estruc.autop.arriost.N,63/600(48) A(15mm</t>
  </si>
  <si>
    <t>Trasdosado de placas de yeso laminado formado por estructura autoportante arriostrada normal con perfilería de plancha de acero galvanizado, con un espesor total del trasdosado de 63 mm, montantes cada 600 mm de 48 mm de ancho y canales de 48 mm de ancho, con 1 placa estándar (A) de 15 mm de espesor, fijada mecánicamente</t>
  </si>
  <si>
    <t xml:space="preserve">P83EC-TNIN   </t>
  </si>
  <si>
    <t>FORMACIÓN DE NICHO PARA ALOJAR INTALACIONESFormación de nicho pa</t>
  </si>
  <si>
    <t>FORMACIÓN DE NICHO PARA ALOJAR INTALACIONES
Formación de nicho para alojar cajas de BIEs y extintores, formado por trasdosado de placas de yeso laminado formado por estructura autoportante arriostrada normal con perfilería de plancha de acero galvanizado, con un grosor total del trasdosado de 63 mm, montantes cada 400 mm de 48 mm de ancho y canales de 48 mm de ancho, con 1 placa estándar (A) de 15 mm de espesor, fijada mecánicamente. Las dimensiones del nicho se ajustarán a las dimensiones de los equipamientos que deban alojarse.</t>
  </si>
  <si>
    <t xml:space="preserve">P654-8RJD    </t>
  </si>
  <si>
    <t>Tabique pl.yeso lam.+aisl.pl.lana roca,estruc.sencilla N130mm /</t>
  </si>
  <si>
    <t>Tabique de placas de yeso laminado con aislamiento de placas de lana de roca formado por estructura sencilla normal con perfilería de plancha de acero galvanizado, con un espesor total del tabique de 130 mm, montantes cada 600 mm de 70 mm de ancho y canales de 70 mm de ancho, 2 placas tipo estándar (A) en cada cara de 15 mm de espesor cada una, fijadas mecánicamente y aislamiento de placas de lana mineral de roca de resistencia térmica &gt;= 1,622 m2·K/W</t>
  </si>
  <si>
    <t>1.5.1.1</t>
  </si>
  <si>
    <t xml:space="preserve">1.5.1.2      </t>
  </si>
  <si>
    <t>Carpinteria y cerrajeria interior</t>
  </si>
  <si>
    <t xml:space="preserve">PAM1---PA    </t>
  </si>
  <si>
    <t>PAN PUERTA AUTOMÁTICA 1 HOJA CORREDERA + 2 FIJASConjunto de puer</t>
  </si>
  <si>
    <t>PAN PUERTA AUTOMÁTICA 1 HOJA CORREDERA + 2 FIJAS
Conjunto de puerta corredera de apertura automática, formada por: una hoja corredera de 165x240 cm, tipo MANUSA modelo Visio 125 o equivalente, con apertura lateral, una hoja fija lateral de 165x240 cm, y una hoja fija superior de 346x80 cm, según tamaño de planos. Operador modelo Visio 125 de MANUSA, formado por: un grupo universal con motor trifásico encoder magnético de posición, velocidad y panel electrónico de control; un sistema de baterías de emergencia para provocar la apertura o cierre de las hojas móviles en caso de fallo del suministro de corriente; todo esto alojado en un chasis de aluminio extruido de 125 mm de altura y 180 mm de profundidad, fabricado según normas de aseguramiento de la calidad ISO 9001:2000. Hojas E20 de MANUSA, realizadas en carpintería de aluminio extruido de 20 mm que enmarcan el vidrio en todo su perímetro mediante junta de vidrio, con cristales templados de 10 mm. Radar planar para ordenar la apertura de la puerta al detectar movimiento. Fotocélulas de seguridad situadas en los laterales de la puerta. Cerrojo electromecánico automático para bloquear la apertura de la puerta. Llave exterior que permite la apertura de la puerta desde el exterior mediante llave. Interfaz MANUSA, que permite comunicar la puerta con elementos externos de gestión.</t>
  </si>
  <si>
    <t xml:space="preserve">PAM2---PF    </t>
  </si>
  <si>
    <t>PF VENTANA 2 HOJAS FIJASVentana fija de dos hojas fijas de 388x3</t>
  </si>
  <si>
    <t>PF VENTANA 2 HOJAS FIJAS
Ventana fija de dos hojas fijas de 388x320, medidas generales de 350x170. Marcos de aluminio anodizado plata, con premarco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Totalmente montada y probada por la empresa instaladora mediante las pruebas de servicio, incluidas en precio.</t>
  </si>
  <si>
    <t xml:space="preserve">PAS4--PB2    </t>
  </si>
  <si>
    <t>PB2 PUERTA DOBLE ENRASADA, 160x220Puerta doble enrasada, de dos</t>
  </si>
  <si>
    <t>PB2 PUERTA DOBLE ENRASADA, 160x220
Puerta doble enrasada, de dos hojas batientes 80+80, para una lámpara de paso de 160x220 cm, de marco oculto de 55 mm de espesor, enrasada en cara inversa, acabada con panel compacto tipo TOPLAB de TRESPA o equivalente, de las mismas características que el revestimiento adyacente, con núcleo de poliuretano extruido. Plafones laminados a alta presión (HPL) de 6/8 mm de espesor, fabricados según estándares EN 438-4/type CGF, clasificación mínima Euroclase Bs1 d0. Acabado superficial IP, interior negro calidad F, color a elegir por la DF entre todos los posibles. Los premarcos y los cantos de la puerta tendrán el mismo acabado que los paneles. Incluye todos los elementos necesarios para dejar la unidad de obra terminada entre otras placas, manijas adaptadas de acero inoxidable AISI 316L, cerraduras con llave EO-S-C y tiradores tipo Ref. AC de OCARIZ o equivalentes, bisagras ocultas/pivotantes 070 mm 190-R/70 Inox OCARIZ o equivalentes, muelles de retorno y/o retención,tacos de fijación, premarcos, marcos y premarcos extras necesarios, dinteles, jambas, guías, guillotinas, topes, tapetas de marcos, forros y tarjetas adyacentes, electroimanes, sistemas de apertura manuales y/o eléctricos, sistema de control de acceso, zócalos de aluminio y/o acero inoxidable de 10 cm de altura, barreras antipánico, botones pase/espere y placa señalética de acero inoxidable. Todos los componentes de acero inoxidable.</t>
  </si>
  <si>
    <t xml:space="preserve">PAM2---PC    </t>
  </si>
  <si>
    <t>PC PUERTA CORREDERA MANUAL DE UNA HOJAPuerta corredera manual de</t>
  </si>
  <si>
    <t>PC PUERTA CORREDERA MANUAL DE UNA HOJA
Puerta corredera manual de una hoja de 388x320. Marcos de aluminio anodizado plata, con premarco y con tratamiento térmico T-5, provistas de rotura de puente térmico para inserción de varillas aislantes de poliamida 6.6, reforzadas con un 25% de fibra de vidrio, y de profundidad de 32 a 35 mm, accesorios, herrajes, juntas de acristalamiento EPDM, tornillo de acero inox., elementos de estanqueidad, accesorios y utillajes mecanizado homologados, ribetes redondeados por la cara interior. Incluye p.p. de grapas de fijación, sellado perimetral con cordón de silicona neutra y ajuste final obra. Elaborada en taller, con clasificación a la permeabilidad al aire según UNE-EN 12207, clasificación a la estanqueidad en el agua y clasificación a la resistencia a la fuerza del viento. Se incluye p.p. de guías superior e inferior, los anclajes necesarios en la subestructura de acero, la cerradura, y todos los accesorios necesarios.
Totalmente montada y probada por la empresa instaladora mediante las pruebas de servicio, incluidas en precio.</t>
  </si>
  <si>
    <t xml:space="preserve">PAF2--PM2    </t>
  </si>
  <si>
    <t>PM2 PUERTA 2 HOJAS MAMPARAPuerta de dos hojas batientes de 90x21</t>
  </si>
  <si>
    <t>PM2 PUERTA 2 HOJAS MAMPARA
Puerta de dos hojas batientes de 90x215 cada una, para mampara fija con estructuras ocultas autoportantes, según planos, de 50 mm de espesor, compuesta de aluminio extrusionado en aleación 6063 y tratamiento de dureza T5. Perfiles lacados o anodizados, a escoger por la DF, sellado de juntas con neopreno para un correcto aislamiento térmico y acústico. Acristalamiento central laminar de seguridad con vidrio 6+6 mm silence, sujetado mediante perfiles de coronación y zócalo. Incluye lámina acústica para llegar a un aislamiento acústico de 36 db en donde sea necesario.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Mampara Divitecnic T-81 serie 22 o equivalente</t>
  </si>
  <si>
    <t xml:space="preserve">PAF2---M1    </t>
  </si>
  <si>
    <t>M1 MAMPARA VENTANA FIJA 193x125Mampara / Ventana alta fija de vi</t>
  </si>
  <si>
    <t>M1 MAMPARA VENTANA FIJA 193x125
Mampara / Ventana alta fija de vidrio con medidas 191x125 cm, situada a 90 cm del suelo según planos, tipo Divitecnic o equivalente, con estructuras ocultas autoportantes, de 50 mm de espesor, compuesta de aluminio extrusionado en aleación 6063 y tratamiento de dureza T5 . Perfiles lacados o anodizados, a escoger por la DF, sello de juntas con neopreno para un correcto aislamiento térmico y acústico.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Mampara Divitecnic T-81 serie 22 o equivalente</t>
  </si>
  <si>
    <t xml:space="preserve">PAF2---M3    </t>
  </si>
  <si>
    <t>M3_8 CONJUNTO DE PUERTAS Y MAMPARASConjunto de puerta de 90x215</t>
  </si>
  <si>
    <t>M3_8 CONJUNTO DE PUERTAS Y MAMPARAS
Conjunto de puerta de 90x215 + 2 mamparas fijas con estructuras ocultas autoportantes, tamaños totales de 305x215 cm según planos, de 50 mm de espesor, compuesta de aluminio extrusionado en aleación 6063 y tratamiento de dureza T5. Perfiles lacados o anodizados, a escoger por la DF, sellado de juntas con neopreno para un correcto aislamiento térmico y acústico. Acristalamiento central laminar de seguridad con vidrio 6+6 mm silence, sujetado mediante perfiles de coronación y zócalo. Incluye lámina acústica para llegar a un aislamiento acústico de 36 db en donde sea necesario. Puertas de una hoja batiente de 90x220 cm de marco oculto. Cerradura y llave de acero inoxidable AISI 316. Composición, tamaños, sistemas de aberturas y detalle según planos. Incluye todos los elementos necesarios para dejar terminados todos los conjuntos de puertas y mamparas de vidrio.
La composición de las mamparas entre puertas y fijas varía según tipología y detalle proyecto.
Mampara Divitecnic T-81 serie 22 o equivalente</t>
  </si>
  <si>
    <t xml:space="preserve">PAS2-P1EI    </t>
  </si>
  <si>
    <t>P1.EI PUERTA MET. CORTAFUEGOS EI2-C5 45 1F90, electroimánPuerta</t>
  </si>
  <si>
    <t>P1.EI PUERTA MET. CORTAFUEGOS EI2-C5 45 1F90, electroimán
Puerta cortafuegos metálica, EI2-C5 45, una hoja batiente de 90x220 cm, enrasada en cara inversa, acabada con panel compacto tipo TOPLAB de TRESPA o equivalente, de las mismas características que el revestimiento del paramento en el que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colocación . Incluye sistema apertura/cierre con electroimán.</t>
  </si>
  <si>
    <t xml:space="preserve">PAS4-P2EI    </t>
  </si>
  <si>
    <t>P2.EI PUERTA MET. CORTAFUEGOS EI2 60 C5, 160x220, electroimánPue</t>
  </si>
  <si>
    <t>P2.EI PUERTA MET. CORTAFUEGOS EI2 60 C5, 160x220, electroimán
Puerta cortafuegos metálica, EI2 60 C5, de dos hojas batientes para una luz de paso de 160x225 cm, con retenedor electromagnético para puerta cortafuegos de hojas batientes, con caja, con pulsador de desbloqueo, fuerza de retención de 1100 N, 24 V c.c. de tensión de alimentación, con placa ferromagnética articulada, según la norma UNE-EN 1155, para colocación mural, enrasada en cara inversa, terminada con panel compacto tipo TOPLAB de TRESPA o equivalente, de las mismas características que el revestimiento del paramento donde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colector. locación. Incluye sistema apertura/cierre con electroimán.</t>
  </si>
  <si>
    <t xml:space="preserve">PAS4-P3EI    </t>
  </si>
  <si>
    <t>P3.EI PUERTA MET. CORTAFUEGOS EI2 60 C5, 1F 120x220, electroimán</t>
  </si>
  <si>
    <t>P3.EI PUERTA MET. CORTAFUEGOS EI2 60 C5, 1F 120x220, electroimán
Puerta cortafuegos metálica, EI2 60 C5, de una hoja batiente para una luz de paso de 120x220 cm, con retenedor electromagnético para puerta cortafuegos de hojas batientes, con caja, con pulsador de desbloqueo, fuerza de retención de 1100 N , 24 V c.c. de tensión de alimentación, con placa ferromagnética articulada, según la norma UNE-EN 1155, para colocación mural, enrasada en cara inversa, terminada con panel compacto tipo TOPLAB de TRESPA o equivalente, de las mismas características que el revestimiento del paramento donde se aloja. El panelado se realizará garantizando que tanto el encolado como el panel de HPL sean Bs1 d0. Composición, tamaños, sistemas de aperturas y detalle según planos de proyecto. Incluye todos los elementos necesarios para dejar la unidad de obra acabada entre otras placas, manijas especiales de acero inoxidable, dispositivo de cierre automático, tiradores, bisagras a juego con las manijas, cerraduras, tacos de fijación, premarcos, marcos y premarcos extras necesarios, dinteles, jambas, guías, guillotinas, topes, tapetas de marcos, forros y tarjetas adyacentes, electroimanes, sistemas de apertura manuales y/o eléctricos, sistema de control de acceso, barras anitpánico, acabado con 2 capas de imprimación y 2 capas de acabado con pintura compatible ignífuga, color a escoger por la DF.
Todos los elementos tendrán las características necesarias para garantizar la resistencia al fuego EI2-60 C5.
Sistemas de cierre automático según UNE-EN 1154:2003, dispositivos de puertas de dos hojas según UNE-EN 1158:2003, y dispositivos puertas abiertas según UNE-EN 1155:2003 o según las normas vigentes en el momento de su colector. locación. Incluye sistema apertura/cierre con electroimán.</t>
  </si>
  <si>
    <t xml:space="preserve">PB1D-BPAS    </t>
  </si>
  <si>
    <t>PASAMANOs ESCALERA EMERGENCIAPasamanos de acero termolacado, de</t>
  </si>
  <si>
    <t>PASAMANOs ESCALERA EMERGENCIA
Pasamanos de acero termolacado, de 50x10 mm de sección, con soporte de pipetas de 15 mm de diámetro cada 2 m, colocado anclado a la obra. Color a elegir por la DF.
Criterio de medición en planta, en proyección horizontal.</t>
  </si>
  <si>
    <t xml:space="preserve">PAP1-ABAS    </t>
  </si>
  <si>
    <t>ACERO PARA MARCO DE CARPINTERÍAS Y MAMPARASAcero S275JR según UN</t>
  </si>
  <si>
    <t>ACERO PARA MARCO DE CARPINTERÍAS Y MAMPARAS
Acero S275JR según UNE-EN 10025-2, para pilares formados por pieza simple, en perfiles laminados en caliente serie IPN, IPE, HEB, HEA, HEM y UPN, trabajado en taller y con una capa de imprimación antioxidante, col· locado a la obra con soldadura y caracoles
Acero para construcción de carpinterías y mamparas, estructura auxiliar en perfiles laminados en caliente serie IPN, IPE, HEB, HEA, HEM y UPN, trabajado en taller y con una capa de imprimación antioxidante, colocado en obra con soldadura y tornillos
de perfiles de chapa de acero plegada y lacada, ajustable a espesores de obra entre 76 a 130 mm, para una luz de paso de 140 x 205</t>
  </si>
  <si>
    <t>1.5.1.2</t>
  </si>
  <si>
    <t>1.5.1</t>
  </si>
  <si>
    <t xml:space="preserve">1.5.2        </t>
  </si>
  <si>
    <t>Elementos divisorios horizontales</t>
  </si>
  <si>
    <t xml:space="preserve">1.5.2.1      </t>
  </si>
  <si>
    <t>Pavimentos Elevados</t>
  </si>
  <si>
    <t xml:space="preserve">P93P-RECR    </t>
  </si>
  <si>
    <t>RECRECIDO CERÁMICO PARA  PAVIMENTO ELEVADORecrecido de obra cerá</t>
  </si>
  <si>
    <t>RECRECIDO CERÁMICO PARA  PAVIMENTO ELEVADO
Recrecido de obra cerámica para pavimento elevado formado por solera de hormigón sobre machihembrado cerámico apoyado sobre tabiquillos  para altura total of 65 cm aproximamente. Se incluye formación de soportes y perímetros con muretes de gero, junta de dilatación estructural, escalonado cerámico según detalle de proyecto y formación de foso para albergar jardinera en ojo de escalera.
Totalmente terminado según detalle proyecto.</t>
  </si>
  <si>
    <t>1.5.2.1</t>
  </si>
  <si>
    <t xml:space="preserve">1.5.2.2      </t>
  </si>
  <si>
    <t>Falsos Techos</t>
  </si>
  <si>
    <t xml:space="preserve">P846-9JNB    </t>
  </si>
  <si>
    <t>Falso techo cont.PYL-A (12.5),entram. estruc.simple acero galv.</t>
  </si>
  <si>
    <t>Falso techo continuo de placas de yeso laminado tipo estándar (A), para revestir, de 12,5 mm de espesor y borde afinado (BA), con entramado estructura simple de acero galvanizado formado por perfiles colocados cada 600 mm fijados al techo mediante varilla de suspensión cada 1,2 m, para una altura de falso techo de 4 m como máximo</t>
  </si>
  <si>
    <t xml:space="preserve">P84J-9JRD    </t>
  </si>
  <si>
    <t>Falso techo reg.PYL con acabado vinílic,600x600mm e=12,5mm, sist</t>
  </si>
  <si>
    <t>Falso techo registrable de placas de yeso laminado con acabado vinílico, 600x 600 mm y 12,5 mm de espesor, sistema desmontable con estructura de acero galvanizado visto formado por perfiles principales con forma de T invertida de 15 mm de base colocados cada 1,2 m y fijados al techo mediante varilla de suspensión cada 1,2 m, con perfiles secundarios colocados formando retícula de 600x 600 mm, para una altura de falso techo de 4 m como máximo</t>
  </si>
  <si>
    <t xml:space="preserve">P84J-9JS8    </t>
  </si>
  <si>
    <t>Falso techo registrable de placas de yeso laminado con acabado v</t>
  </si>
  <si>
    <t>Falso techo registrable de placas de yeso laminado con acabado vinílico, 1200x 600 mm y 12,5 mm de espesor, sistema desmontable con estructura de acero galvanizado visto formado por perfiles principales con forma de T invertida de 24 mm de base colocados cada 1,2 m y fijados al techo mediante varilla de suspensión cada 1,2 m, con perfiles secundarios colocados formando retícula de 600x 1200 mm, para una altura de falso techo de 4 m como máximo</t>
  </si>
  <si>
    <t xml:space="preserve">P84J--S4     </t>
  </si>
  <si>
    <t>S4 FALSO TECHO REGISTRABLE DE PLACAS TIPO ORGÁNICOFalso techo re</t>
  </si>
  <si>
    <t>S4 FALSO TECHO REGISTRABLE DE PLACAS TIPO ORGÁNICO
Falso techo registrable de placas de yeso laminado con acabado vinílico, 1200x 600 mm y 12,5 mm de espesor, sistema desmontable con estructura de acero galvanizado visto formado por perfiles principales con forma de T invertida de 35 mm de base colocados cada 1,2 my fijados al techo mediante varilla de suspensión cada 1,2 m, con perfiles secundarios colocados formando retícula de 600x 1200 mm, para una altura de falso techo de 4 m como máximo.
Se incluye p.p. de placas recortadas y existente tipo orgánico con perfilería empotrada tipo T35 o similar.</t>
  </si>
  <si>
    <t>1.5.2.2</t>
  </si>
  <si>
    <t>1.5.2</t>
  </si>
  <si>
    <t>1.5</t>
  </si>
  <si>
    <t xml:space="preserve">1.6          </t>
  </si>
  <si>
    <t>Sistema de acabados interiores</t>
  </si>
  <si>
    <t xml:space="preserve">1.6.1        </t>
  </si>
  <si>
    <t>Revestimientos de paramentos verticales</t>
  </si>
  <si>
    <t xml:space="preserve">P811-3F8P    </t>
  </si>
  <si>
    <t>Enfoscado buena vista,vert.ext.,h&lt;3m,mortero cemento 1:6,fratasa</t>
  </si>
  <si>
    <t>Enfoscado a buena vista sobre paramento vertical exterior, a 3,00 m de altura, como máximo, con mortero de cemento 1:6, fratasado</t>
  </si>
  <si>
    <t xml:space="preserve">P89I-RVR1    </t>
  </si>
  <si>
    <t>R1 REVESTIMIENTO CON PINTURA PLÁSTICAPintado de paramento horizo</t>
  </si>
  <si>
    <t>R1 REVESTIMIENTO CON PINTURA PLÁSTICA
Pintado de paramento horizontal de yeso, con pintura plástica con acabado liso, con una capa selladora y dos de acabado. Color a escoger por la DF</t>
  </si>
  <si>
    <t xml:space="preserve">P83E7-RV2    </t>
  </si>
  <si>
    <t>R2 REVESTIMIENTO PLAFONES HPLRevestimiento interior con panel la</t>
  </si>
  <si>
    <t>R2 REVESTIMIENTO PLAFONES HPL
Revestimiento interior con panel laminado decorativo de alta presión HPL, tipo ignífugo y de aplicación general (CGF), de 6 mm de espesor, para uso interior según UNE-EN 438-4, comportamiento al fuego B-s2, d0, canto recto, con una cara decorativa, acabado color liso y textura lisa semi-mate, colocado adherido sobre paramento vertical dobre enlatado de listones de madera y adhesivo estructural de poliuretano monocomponente, a más de 3,00 m de altura, modelo Toplab de TRESPA. Color y acabados según planos detalle</t>
  </si>
  <si>
    <t xml:space="preserve">P894-RVR3    </t>
  </si>
  <si>
    <t>R3 REVESTIMIENTO s/ PAR.METÁLICO EXISTENTERepintado de paramento</t>
  </si>
  <si>
    <t>R3 REVESTIMIENTO s/ PAR.METÁLICO EXISTENTE
Repintado de paramento existente de chapa de acero grecada, con lamas o cualquier otra tipología existente, con esmalte martelé, color a escoger por la DF, con dos capas de imprimación antioxidante y 2 de acabado. Se incluye p.p. de preparación de la base con lijado previo.</t>
  </si>
  <si>
    <t xml:space="preserve">P861-RVAL    </t>
  </si>
  <si>
    <t>REVESTIMIENTO ALUMINIOForrado de paramento vertical o pilares de</t>
  </si>
  <si>
    <t>REVESTIMIENTO ALUMINIO
Forrado de paramento vertical o pilares de conductos técnicos con plancha de aluminio  igual que las mamparas, de 1,2 mm de espesor, cortado a medida, colocado con fijaciones mecánicas ocultas sobre perfilería de acero galvanizado con montantes según detalle, y sellado. Se incluye p.p de pliegues para formación de conductos técnicos.</t>
  </si>
  <si>
    <t xml:space="preserve">P8B2-G2EI    </t>
  </si>
  <si>
    <t>Pint.est.acer st.pro,g.d=H,cl.exp.=C4,3capas,g=280µm,manual</t>
  </si>
  <si>
    <t>Pintado de estructuras de acero con sistemas protección con grado de durabilidad H, para clase de exposición C4, según UNE-EN ISO 12944-1, formado por 3 capas, capa de imprimación de, capa intermedia de, y capa de acabado de, con un espesor total de protección de 280 µm, aplicado de forma manual</t>
  </si>
  <si>
    <t>1.6.1</t>
  </si>
  <si>
    <t xml:space="preserve">1.6.2        </t>
  </si>
  <si>
    <t>Revestimiento de paramentos Horizontales</t>
  </si>
  <si>
    <t xml:space="preserve">1.6.2.1      </t>
  </si>
  <si>
    <t>Pavimentos</t>
  </si>
  <si>
    <t xml:space="preserve">P966-H97R    </t>
  </si>
  <si>
    <t>Bordillo acero corten,10x200mm,incl.elem.anclaje soldados,col. h</t>
  </si>
  <si>
    <t>Bordillo de acero corten, de 10 mm de espesor y 200 mm de altura, incluidos los elementos metálicos de anclaje soldados a la chapa, colocada sobre base de hormigón de uso no estructural de resistencia a compresión 15 N/mm2, consistencia plástica y tamaño máximo del árido 40 mm, HNE-15/P/40</t>
  </si>
  <si>
    <t xml:space="preserve">P9C8-HBOF    </t>
  </si>
  <si>
    <t>Rejuntado y pulido pavimento terrazo+rehacero juntas</t>
  </si>
  <si>
    <t>Repaso de las juntsa de un pavimento de terrazo, eliminando el material después, rehaciendo las juntas con lechada, y pulido final</t>
  </si>
  <si>
    <t xml:space="preserve">P9C2-PAV1    </t>
  </si>
  <si>
    <t>P1 PAVIMENTO DE TERRAZO 60x60Pavimento de terrazo liso de grano</t>
  </si>
  <si>
    <t>P1 PAVIMENTO DE TERRAZO 60x60
Pavimento de terrazo liso de grano pequeño, de 60x60 cm, color y modelo a escoger por la DF, colocado a golpe de maceta con mortero de cemento 1:6, sobre capa de arena de 2 cm de grosor. Se incluye p.p. de junta con perfiles de aluminio en recorrido de junta de dilatación estructural, y cambios de pavimento, modelos a elegir por la DF. Se incluye p.p. de zócalo según detalle proyecto.</t>
  </si>
  <si>
    <t xml:space="preserve">P9VD-DRX4    </t>
  </si>
  <si>
    <t>PELDAÑO PREFABRICADO DE TERRAZO 140 cmEscalón de piedra artifici</t>
  </si>
  <si>
    <t>PELDAÑO PREFABRICADO DE TERRAZO 140 cm
Escalón de piedra artificial de microgra, misma serie que el pavimento, de una pieza modelo americano, con un canto pulido y abrillantado, y con 2 tiras delanteras abujardadas, de 2 cm de ancho, colocado a golpe de maceta con mortero mixto 1:2:10. Se incluye p.p. de zócalo según detalle proyecto.</t>
  </si>
  <si>
    <t xml:space="preserve">P9F3-PAV4    </t>
  </si>
  <si>
    <t>P4 PAVIMENTO LOSETAS DE HORMIGÓNPavimento de pieza monocapa de h</t>
  </si>
  <si>
    <t>P4 PAVIMENTO LOSETAS DE HORMIGÓN
Pavimento de pieza monocapa de hormigón, de forma rectangular de 20x40,5 cm y 8 cm de espesor, colocados con mortero de cemento 1:4 y lechada de cemento. Pavimento losa VULCANO, de BREINCO, o equivalente.
Se incluye p.p. de despiece en combinación de dos formatos según detalle proyecto, 60x40 cm, y 60x20 cm en exterior, junta con perfiles de aluminio en recorrido de junta de dilatación estructural, y cambios de pavimento, modelos a escoger por la DF. Se incluye p.p. de zócalo según detalle proyecto.</t>
  </si>
  <si>
    <t xml:space="preserve">P9Z0-4ZGK    </t>
  </si>
  <si>
    <t>Ac.junta dilat.pavim.,neop.arm. membr.flex.,rec&lt;50mm,col.+adh.fi</t>
  </si>
  <si>
    <t>Acabado de junta de dilatación de pavimento sobre estructura, con perfil formado con material neopreno armado con membrana flexible, de 50 mm de recorrido como máximo, colocado con adhesivo y fijaciones mecánicas</t>
  </si>
  <si>
    <t xml:space="preserve">P9U9-TRUS    </t>
  </si>
  <si>
    <t>ZÓCALO DE HORMIGÓN POLÍMEROZócalo de hormigón polímero de 7 cm d</t>
  </si>
  <si>
    <t>ZÓCALO DE HORMIGÓN POLÍMERO
Zócalo de hormigón polímero de 7 cm de altura y 7 mm de espesor, de color liso a escoger por la DF, colocado con mortero adhesivo</t>
  </si>
  <si>
    <t>1.6.2.1</t>
  </si>
  <si>
    <t xml:space="preserve">1.6.2.2      </t>
  </si>
  <si>
    <t>Techos</t>
  </si>
  <si>
    <t xml:space="preserve">P7C40-AILL   </t>
  </si>
  <si>
    <t>AISLAMIENTO LANA DE ROCA 5 CM, papel KraftAislamiento con fieltr</t>
  </si>
  <si>
    <t>AISLAMIENTO LANA DE ROCA 5 CM, papel Kraft
Aislamiento con fieltros de lana mineral de roca de densidad 41 a 45 kg/m3, de 50 mm de espesor con papel Kraft, clavada bajo cubierta Deck, colocada con fijaciones mecánicas. Se incluye p.p. de envuelto de jácenas.</t>
  </si>
  <si>
    <t xml:space="preserve">P84J-FIS1    </t>
  </si>
  <si>
    <t>S1 FALSO TECHO REGISTRABLE ACÚSTICOFalso registrable acústico de</t>
  </si>
  <si>
    <t>S1 FALSO TECHO REGISTRABLE ACÚSTICO
Falso registrable acústico de placas de 600x 600 mm con corona y perfil perimetral continuo, sistema desmontable con estructura de acero galvanizado, para una altura de falso techo de 4 m como máximo.
Modelo Tegulara/7664M de ARMSTRONG o equivalente.
Se incluye p.p. de tabicas por cambios de nivel o delimitaciones formales, franja perimetral con falso techo continuo para delimitar las placas de 120 cm, según detalle proyecto.</t>
  </si>
  <si>
    <t xml:space="preserve">P84N-S1FR    </t>
  </si>
  <si>
    <t>S1 FRANJAS PERIMETRALES DE FALSO TECHOFormación de bandas perime</t>
  </si>
  <si>
    <t>S1 FRANJAS PERIMETRALES DE FALSO TECHO
Formación de bandas perimetrales en falso techo, en franjas de 1m de ancho como máximo, con placas de yeso laminado tipo estándar (A) de 12,5 mm de espesor, colocadas con entramado estructura sencilla de acero galvanizado formado por perfiles colocados cada 600 mm fijados en el techo mediante varilla de suspensión cada 1,2 m, para una altura de falso techo de 4 m como máximo</t>
  </si>
  <si>
    <t xml:space="preserve">P84J-FIS2    </t>
  </si>
  <si>
    <t>S2 FALSO TECHO REGISTRABLE 120x60 cmCielo raso registrable de pl</t>
  </si>
  <si>
    <t>S2 FALSO TECHO REGISTRABLE 120x60 cm
Cielo raso registrable de placas de yeso laminado con acabado liso, 1200x 600 mm y 12,5 mm de espesor, sistema desmontable con estructura de acero galvanizado visto formado por perfiles principales con forma de T invertida de 24 mm de base colocados cada 1,2 my fijados al techo mediante varilla de suspensión cada 1,2 m, con perfiles secundarios colocados formando retícula de 600x 1200 mm, para una altura de falso techo de 4 m como máximo.
Perfilería T24 de Knauf o equivalente.
Se incluye p.p. de tabicas por cambios de nivel o delimitaciones formales, franja perimetral con falso techo continuo para delimitar las placas de 120 cm, según detalle proyecto.</t>
  </si>
  <si>
    <t xml:space="preserve">P846-9JOC    </t>
  </si>
  <si>
    <t>Falso techo cont.PYL-A (12.5),entram. acero galv.,perfiles princ</t>
  </si>
  <si>
    <t>Falso techo continuo de placas de yeso laminado tipo estándar (A), para revestir, de 12,5 mm de espesor y borde afinado (BA), entramado de acero galvanizado formado por perfiles principales colocados cada 1000 mm y perfiles secundarios colocados cada 600 mm fijados al techo mediante varilla de suspensión cada 1,2 m, para una altura de falso techo de 4 m como máximo</t>
  </si>
  <si>
    <t xml:space="preserve">P84C-FES5    </t>
  </si>
  <si>
    <t>S5 FALSO TECHO POR EXTERIORFalso techo de placas de aquapanel su</t>
  </si>
  <si>
    <t>S5 FALSO TECHO POR EXTERIOR
Falso techo de placas de aquapanel suspendidas con perfilería tipo D112 de Knauf o equivalente, acabado sellado, para una altura de falso techo de 4 m como máximo</t>
  </si>
  <si>
    <t xml:space="preserve">P89I-4V8R    </t>
  </si>
  <si>
    <t>Pint.horiz.yeso,pintura plástica liso+selladora+2acab.</t>
  </si>
  <si>
    <t>Pintado de paramento horizontal de yeso, con pintura plástica con acabado liso, con una capa selladora y dos de acabado</t>
  </si>
  <si>
    <t>1.6.2.2</t>
  </si>
  <si>
    <t>1.6.2</t>
  </si>
  <si>
    <t>1.6</t>
  </si>
  <si>
    <t xml:space="preserve">1.7          </t>
  </si>
  <si>
    <t>Sistema de acondicionamiento e instalaciones</t>
  </si>
  <si>
    <t xml:space="preserve">1.7.1        </t>
  </si>
  <si>
    <t>Instalación de Fontaneria</t>
  </si>
  <si>
    <t xml:space="preserve">1.7.1.1      </t>
  </si>
  <si>
    <t>Equipos y maquinaria</t>
  </si>
  <si>
    <t xml:space="preserve">PJ71-3L4J    </t>
  </si>
  <si>
    <t>Termo electrico de capacidad 30 litros. Marca/Modelo: GREENHEISS</t>
  </si>
  <si>
    <t>Termo electrico de capacidad 30 litros. Con las siguientes características:
- Instalación es mural vertical.
- Dimensiones 59,4 cm de altura x 34 cm de diámetro.
- Acabado en blanco.
- El exterior del termo está revestido con un avanzado método de esmaltación en seco para mayor durabilidad.
- Cuenta con un termostato exterior de temperatura y protección sobretemperatura que componen un doble sistema de seguridad, para evitar algún daño o quemadura al usuario.
- Peso neto de 13,5 kilos.
- Potencia eléctrica es de 1,5 kW.
- El tiempo de calentamiento a 50 ºC es de 69 minutos.
- El tipo de conexión es 1/2'' G.
Totalmente instalado y funcionando.
Marca/Modelo: GREENHEISS/FIVE SE 30 L o equivalente.</t>
  </si>
  <si>
    <t>1.7.1.1</t>
  </si>
  <si>
    <t xml:space="preserve">1.7.1.2      </t>
  </si>
  <si>
    <t>Tuberías y accesorios</t>
  </si>
  <si>
    <t xml:space="preserve">EFC14C22     </t>
  </si>
  <si>
    <t>Tubo PPR presión,DN=20x1,9mm,serie S 5,soldado,dific.medio,col.s</t>
  </si>
  <si>
    <t>Tubo de Polipropileno-copolímero PP-R a presión de diámetro 20x1,9 mm, serie S 5 según UNE-EN ISO 15874-2, soldado, con grado de dificultad medio y colocado superficialmente.</t>
  </si>
  <si>
    <t xml:space="preserve">EFC15C22     </t>
  </si>
  <si>
    <t>Tubo PPR presión,DN=25x2,3 mm,serie S 5,soldado,dific.medio,col.</t>
  </si>
  <si>
    <t>Tubo de Polipropileno-copolímero PP-R a presión de diámetro 25x2,3 mm, serie S 5 según UNE-EN ISO 15874-2, soldado, con grado de dificultad medio y colocado superficialmente.</t>
  </si>
  <si>
    <t xml:space="preserve">PF90-76MP    </t>
  </si>
  <si>
    <t>Tubo polietil.multico,tubo int.PE D=16mm,alma alum. y protección</t>
  </si>
  <si>
    <t>Tubo de polietileno multicapa con tubo interior de polietileno de diámetro 16 mm, alma de aluminio y protección exterior de polietileno, con una presión máxima de servicio de 12 bar, conectado a presión y colocado superficialmente.</t>
  </si>
  <si>
    <t xml:space="preserve">PF90-76MX    </t>
  </si>
  <si>
    <t>Tubo polietil.multico,tubo int.PE D=20mm,alma alum. y protección</t>
  </si>
  <si>
    <t>Tubo de polietileno multicapa con tubo interior de polietileno de diámetro 20 mm, alma de aluminio y protección exterior de polietileno, con una presión máxima de servicio de 12 bar, conectado a presión y colocado superficialmente.</t>
  </si>
  <si>
    <t xml:space="preserve">PF90-76MJ    </t>
  </si>
  <si>
    <t>Tubo polietil.multico,tubo int.PE D=25mm,alma alum. y protección</t>
  </si>
  <si>
    <t>Tubo de polietileno multicapa con tubo interior de polietileno de diámetro 25 mm, alma de aluminio y protección exterior de polietileno, con una presión máxima de servicio de 12 bar, conectado a presión y colocado superficialmente</t>
  </si>
  <si>
    <t xml:space="preserve">PFQ0-3KRF    </t>
  </si>
  <si>
    <t>Aislamiento térmico de espuma elastomérica para tuberías que tra</t>
  </si>
  <si>
    <t>Aislamiento térmico de espuma elastomérica para tuberías que transportan fluidos a temperatura entre -50°C y 105°C, para tubo de diámetro exterior 18 mm, de 9 mm de espesor, clase de reacción al fuego BL-s2, d0 según norma UNE-EN 13501-1, con un factor de resistencia a la difusión del vapor de agua &gt;= 5000, colocado superficialmente con grado de dificultad mediano
Criterio de medición: m de longitud instalada, medida según las especificaciones de la DT, entre los ejes de los elementos o de los puntos a conectar.
Este criterio incluye las pérdidas de material como consecuencia de los recortes.</t>
  </si>
  <si>
    <t xml:space="preserve">EFQ3347L     </t>
  </si>
  <si>
    <t>Aislamiento térmico espum.elastom.,fluidos (-50 y 105°C),D=22mm,</t>
  </si>
  <si>
    <t>Aislamiento térmico de espuma elastomérica para tuberías que transportan fluidos a temperatura entre -50 °C y 105 °C, para tubo de diámetro exterior 22 mm, de 9 mm de espesor, con un factor de resistencia a la difusión del vapor de agua &gt;= 7000, colocado superficialmente con grado de dificultad medio</t>
  </si>
  <si>
    <t xml:space="preserve">EFQ33A7K     </t>
  </si>
  <si>
    <t>Aislamiento térmico de espuma elastomérica para tuberías que transportan fluidos a temperatura entre -50°C y 105°C, para tubo de diámetro exterior 22 mm, de 25 mm de espesor, con un factor de resistencia a la difusión del vapor de agua &gt;= 7000, colocado superficialmente con grado de dificultad bajo</t>
  </si>
  <si>
    <t xml:space="preserve">EFQ3349L     </t>
  </si>
  <si>
    <t>Aislamiento térmico espum.elastom.,fluidos (-50 y 105°C),D=28mm,</t>
  </si>
  <si>
    <t>Aislamiento térmico de espuma elastomérica para tuberías que transportan fluidos a temperatura entre -50°C y 105°C, para tubo de diámetro exterior 28 mm, de 9 mm de espesor, con un factor de resistencia a la difusión del vapor de agua &gt;= 7000, colocado superficialmente con grado de dificultad medio</t>
  </si>
  <si>
    <t xml:space="preserve">EFQ3387L     </t>
  </si>
  <si>
    <t>Aislamiento térmico de espuma elastomérica para tuberías que transportan fluidos a temperatura entre -50°C y 105°C, para tubo de diámetro exterior 22 mm, de 19 mm de espesor, con un factor de resistencia a la difusión del vapor de agua &gt;= 7000, colocado superficialmente con grado de dificultad medio</t>
  </si>
  <si>
    <t xml:space="preserve">PG2N-EUH8    </t>
  </si>
  <si>
    <t>Tubo flexible corrugado PVC,DN=25mm,1J,320N,2000V,empotrado</t>
  </si>
  <si>
    <t>Tubo flexible corrugado de PVC, de 25 mm de diámetro nominal, aislante y no propagador de la llama, resistencia al impacto de 1 J, resistencia a compresión de 320 N y una rigidez dieléctrica de 2000 V, montado empotrado
Criterio de medición: m de longitud instalada, medida según las especificaciones del proyecto, entre los ejes de los elementos o de los puntos a conectar.
La instalación incluye las fijaciones, provisionales cuando el montaje sea empotrado y definitivas en el resto de los montajes.
Este criterio incluye las pérdidas de material correspondientes a recortes.</t>
  </si>
  <si>
    <t>1.7.1.2</t>
  </si>
  <si>
    <t xml:space="preserve">1.7.1.3      </t>
  </si>
  <si>
    <t>Valvuleria</t>
  </si>
  <si>
    <t xml:space="preserve">PN38-EC2C    </t>
  </si>
  <si>
    <t>Válvula bola manual rosca,2piezas,paso tot.,latón,DN=3/4,PN=25ba</t>
  </si>
  <si>
    <t>Válvula de bola manual con rosca, de dos piezas con paso total, de latón, de diámetro nominal 3/4, de 25 bar de PN y precio alto, montada superficialmente
Criterio de medición: Unidad de cantidad instalada, medida según las especificaciones de la DT.</t>
  </si>
  <si>
    <t xml:space="preserve">PN38-HOD8    </t>
  </si>
  <si>
    <t>Válvula bola manual rosca,2piezas,paso tot.,latón,DN=1/2,PN=25ba</t>
  </si>
  <si>
    <t>Válvula de bola manual con rosca, de dos piezas con paso total, de latón, de diámetro nominal 1/2, de 25 bar de PN y precio alto, montada superficialmente
Criterio de medición: Unidad de cantidad instalada, medida según las especificaciones de la DT.</t>
  </si>
  <si>
    <t xml:space="preserve">PJ2Z3-3ECL   </t>
  </si>
  <si>
    <t>Manguito flex.,malla met.,precio medio,2uniones 1/2''</t>
  </si>
  <si>
    <t>Manguito flexiible, de malla metálica con alma interior sintética, precio medio, con dos uniones roscadas de 1/2''
Criterio de medición: Unidad de cantidad instalada, medida según las especificaciones de la DT.</t>
  </si>
  <si>
    <t xml:space="preserve">PJ2Z3-3E3J   </t>
  </si>
  <si>
    <t>Manguito flex.,malla met.,precio medio,2uniones 3/4''</t>
  </si>
  <si>
    <t>Manguito flexible, de malla metálica con alma interior sintética, precio medio, con dos uniones roscadas de 3/4''</t>
  </si>
  <si>
    <t>1.7.1.3</t>
  </si>
  <si>
    <t xml:space="preserve">1.7.1.4      </t>
  </si>
  <si>
    <t>Varios</t>
  </si>
  <si>
    <t xml:space="preserve">EY00IXXJ     </t>
  </si>
  <si>
    <t>Conexión de nueva derivación a la red existente de fontanería. H</t>
  </si>
  <si>
    <t>Conexión de nueva derivación a la red existente de fontanería. Horarios coordiantes con el uso del edificio. Incluyendo todo lo necesario para el correcto funcionamiento de la instalación.</t>
  </si>
  <si>
    <t xml:space="preserve">EY00IFO      </t>
  </si>
  <si>
    <t>Ayudas de albañilería en las instalaciones e industriales</t>
  </si>
  <si>
    <t>Ayudas de albañilería en las instalaciones e industriales. Divisorias cerámicas. Se incluyen entre otros los siguientes trabajos:
- Descarga del material y distribución por plantas hasta pie de los trabajos.
- Realización de agujeros y regatas por empotramientos que sean necesarios.
- Tapado de agujeros y regatas.
- Conexionado y sellado de todos los elementos.
- Limpieza final y retirada de escombros y basura.</t>
  </si>
  <si>
    <t>1.7.1.4</t>
  </si>
  <si>
    <t>1.7.1</t>
  </si>
  <si>
    <t xml:space="preserve">1.7.2        </t>
  </si>
  <si>
    <t>Instalación Evacuación de agua</t>
  </si>
  <si>
    <t xml:space="preserve">45           </t>
  </si>
  <si>
    <t>Conexionado de nueva instalación de saneamiento con instalación</t>
  </si>
  <si>
    <t>Conexionado de nueva instalación de saneamiento con instalación existente.</t>
  </si>
  <si>
    <t xml:space="preserve">ED7K6L0J     </t>
  </si>
  <si>
    <t>Alcantarillado PP pared tricapa,evacua.insonoritz.,DN=25mm,cuel.</t>
  </si>
  <si>
    <t>Alcantarillado con tubo de polipropileno de pared tricapa para evacuación insonorizada, de DN 25 mm, colgado en el techo</t>
  </si>
  <si>
    <t xml:space="preserve">ED7K6L4J     </t>
  </si>
  <si>
    <t>Alcantarillado PP pared tricapa,evacua.insonorizado.,DN=50 mm,co</t>
  </si>
  <si>
    <t>Alcantarillado con tubo de polipropileno de pared tricapa para evacuación insonorizada, de DN 50 mm, colgado en el techo</t>
  </si>
  <si>
    <t xml:space="preserve">ED7K677S     </t>
  </si>
  <si>
    <t>Alcantarillado PP pared tricapa,evacua.insonorizado.,EN=110mm,cu</t>
  </si>
  <si>
    <t>Alcantarillado con tubo de polipropileno de pared tricapa para evacuación insonorizada, de DN 110 mm, colgado en el techo</t>
  </si>
  <si>
    <t xml:space="preserve">EY00IL5J     </t>
  </si>
  <si>
    <t>Trabajos de adaptación y modificación de evacuación pluvial de c</t>
  </si>
  <si>
    <t>Trabajos de adaptación y modificación de evacuación pluvial de cubierta existente para permitir de nuevo la evacuación, tanto en el proceso de obra como en el de finalización.</t>
  </si>
  <si>
    <t xml:space="preserve">EY00I061     </t>
  </si>
  <si>
    <t>Ayudas de albañilería en las instalaciones e industriales.</t>
  </si>
  <si>
    <t>1.7.2</t>
  </si>
  <si>
    <t xml:space="preserve">1.7.3        </t>
  </si>
  <si>
    <t>Instalación climatización y ventilación</t>
  </si>
  <si>
    <t xml:space="preserve">1.7.3.1      </t>
  </si>
  <si>
    <t xml:space="preserve">234.16       </t>
  </si>
  <si>
    <t>Bomba de calor. Marca/Modelo: CLINT/CHA/K/WP 906-P</t>
  </si>
  <si>
    <t>Bomba de calor reversible Aire-Agua, Scroll, R410A. con ventiladores axiales, para instalación a 4 tubos de las siguientes características:
Modo frío
- Condiciones: Euroviento 7°C / 12°C/ 35°C
- Capacidad Frigorífica: 276.0 KW
- Consumo parcial frío: 85.8 KW
- EER: 2,94
- Condiciones recuperación parcial 45ºC/40ºC
- Caudal 13.2 l/s
- Pérdida de presión 54 KPa
Modo Calor
- Capacidad Calorífica: 310.0 KW
- Consumo parcial calor 94.8 KW
- CUP: 3.01
- Condiciones recuperación parcial 45ºC/40ºC
- Caudal 13.3 l/s
- Pérdida de presión 55 KPa
- Tension / Ph / Hz: 400 V / 3/50
- Dimensiones: 2200/2100/2800 mm
Según norma ISO 9614-1 y certificación de Eurovent.
- Compresor: Hermetic Scroll
- CTD. Compresores: 6
- Control. Capacidad: 1 Etapa
- Refrigerante: R410A
Y con los siguientes accesorios:
- Pretratamiento anticorrosivo Epoxi y Poliuretano
- Bajo nivel sonoro, potencia Sonora de 93.8 dB.
- Paneles laterales.
- Protección frente a la congelación del módulo hidráulico y del evaporador.
- Tarjeta de comunicación Bacnet IP
- Resistencia eléctrica anticongelación de la batería.
Con los siguientes accesorios:
- Conexiones hidráulicas externas.
- Pantalla control
- Tarjeta de comunicación Bacnet IP.
- Soft start avanzada
- Resistencia antihielo evaporador
Incluyendo elementos antivibratorios y medios de elevación.
Totalmente montado e instalado hidráulica y electricamente.
Marca/Modelo: CLINT/CHA/K/WP 906-P o equivalente.</t>
  </si>
  <si>
    <t xml:space="preserve">EEJB2L3J     </t>
  </si>
  <si>
    <t>Climatizador CL1</t>
  </si>
  <si>
    <t>Climatizador (CL1)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con cubierta adicional tejado de chapa. Compuesto por los siguientes elementos:
- 2 unidades. Ventiladores centrífugos de doble oído accionados por motores EC monofásicos, alimentados a 230 V 50 Hz, y controlados mediante señal de tensión continua 0-10V.
- Resistencia mecánica D2 (M).
- Estanqueidad L1 (M) / L2 (R).
- Fugas de aire por derivación del filtro F9.
- Transmisión térmica T2.
- Puente Térmico TB2.
- Filtro retorno de panel clase M6.
- Filtro impulsión F9.
- Silenciadores impulsión/extracción de 500 y 500 mm.
- 1 ud. Ventilador impulsión con caudal 1x2520 m3/h y presión disponible 300 Pa.
- 1 ud. Ventilador de extracción con caudal 1x2520 m3/h y presión disponible 300 Pa.
- Compuertas aportación y extracción.
- Recuperador rotativo de 2520 m3/h, 73,8% y 70,5%
Con las siguientes características:
- Caudal impulsión: 2520m3/h y 300 Pa presión disponible.
- Caudal retorno: 2520 m3/h y 300 Pa presión disponible.
- Dimensiones: 1080x1460x3160 mm.
- Peso 716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098x056 o equivalente.</t>
  </si>
  <si>
    <t xml:space="preserve">EEJB2L4J     </t>
  </si>
  <si>
    <t>Climatizador CL2</t>
  </si>
  <si>
    <t>Climatizador (CL2)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se incorporarán cubierta adicional tejado de chapa. Compuesto por los siguientes elementos:
- 2 unidades. Ventiladores centrífugos de doble oído accionados por motores EC trifásicos, alimentados a 400 V 50 Hz, y controlados mediante señal de tensión continua 0-10V.
- Resistencia mecánica D2(M).
- Estanqueidad L1 (M) / L2 (R).
- Fugas de aire por derivación del filtro F9.
- Transmisión térmica T2.
- Puente Térmico TB2.
- Filtro retorno de panel clase M6.
- Filtro impulsión F9.
- Filtro aporte aire exterior F7 (FCR).
- Silenciadores imulsión/extracción de 500 y 500 mm.
- 1 ud. Ventilador impulsión con caudal 1x3100 m3/h y presión disponible 300 Pa.
- 1 ud. Ventilador de extracción con caudal 1x3100 m3/h y presión disponible 300 Pa.
- Compuertas aportación y extracción.
- Recuperador rotativo de 3100 m3/h, 74,3% y 74,3%
Con las siguientes características:
- Caudal: 3100 m3/h.
- Dimensiones: 1340x1460x3160 mm.
- Peso 842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124x056</t>
  </si>
  <si>
    <t xml:space="preserve">EEJB2L5J     </t>
  </si>
  <si>
    <t>Climatizador CL3</t>
  </si>
  <si>
    <t>Climatizador (CL3) construido con bastidor en perfil de aluminio extruido pintado, con rotura de puente térmico. Paneles de 50 mm de espesor tipo sándwich: con chapa exterior prelacada de 1 mm y chapa interior galvanizada de 1 mm. Con rotura de puente térmico TB2 y aislamiento de lana mineral. Puertas de acceso de construcción idéntica a los paneles, con bisagras y manijas de apertura rápida. Bancada construida en perfiles en U de acero galvanizado y laminado en frío de 3 mm de grosor. Los equipos para intemperie se incorporarán cubierta adicional tejado de chapa. Compuesto por los siguientes elementos:
- 2 unidades. Ventiladores centrífugos de doble oído accionados por motores EC trifásicos, alimentados a 400 V 50 Hz, y controlados mediante señal de tensión continua 0-10V.
- Baterías fabricadas con tubos de cobre y aletas de aluminio, con elementos por purga y drenaje para instalación a 4 tubos.
- Resistencia mecánica D2(M).
- Estanqueidad L1 (M) / L2 (R).
- Fugas de aire por derivación del filtro F9.
- Transmisión térmica T2.
- Puente Térmico TB2.
- Filtro retorno de panel clase M6.
- Filtro impulsión F9.
- Filtro aporte aire exterior F7 (FCR).
Ejecución interior
- 1 ud. Ventilador impulsión con caudal 1x6250 m3/h y presión disponible 300 Pa.
- 1 ud. Ventilador de extracción con caudal 1x6250 m3/h y presión disponible 300 Pa.
- Compuertas aportación y extracción.
- compuertas de recirculación de aire
- Recuperador rotativo de 6250 m3/h, 80,6% y 80,6%
Con las siguientes características:
- Caudal: 6250 m3/h.
- Dimensiones: 2120x2320x4020 mm.
- Peso 2274 Kg
- Cumpliendo la ERP2021
Incluyendo medios de elevación, conjunto de amortiguadores metálicos, interruptor por reparación, sifón de desagüe, lonas antivibratorias en la conexión de conducto, toma tierra, bancada/soporte, conexión hidráulico y eléctrico y funcionando.
Marca/Modelo: TROX/TKM 50HE 202x099</t>
  </si>
  <si>
    <t xml:space="preserve">EEDE1U3J     </t>
  </si>
  <si>
    <t>Unidad Fancoil FC1</t>
  </si>
  <si>
    <t>Unidad fancoil (FC1) modular para instalación a 2 tubos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2450 W a 7,0/12ºC.
- Potencia Calorífica: 3.000 W a 45,0/40ºC.
- Consumo eléctrico: 20 W.
- Caudal: 662m3/h.
- Presión disponible 50 Pa.
- Dimensiones: 975x600x235 mm.
Marca / Modelo: TROX /TFCUP-3-2TP-R</t>
  </si>
  <si>
    <t xml:space="preserve">EEDE1U4J     </t>
  </si>
  <si>
    <t>Unidad Fancoil FC2</t>
  </si>
  <si>
    <t>Unidad fancoil (FC2) modular para instalación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3490 W a 7,0/12ºC.
- Potencia Calorífica: 4150 W a 45,0/40ºC.
- Consumo eléctrico: 27 W.
- Caudal: 889m3/h.
- Presión disponible 22 Pa.
- Dimensiones: 1.405x600x235 mm.
Marca/Modelo: TROX/TFCUP-5-2TP-R o equivalente.</t>
  </si>
  <si>
    <t xml:space="preserve">EEDE1U5J     </t>
  </si>
  <si>
    <t>Unidad Fancoil FC3</t>
  </si>
  <si>
    <t>Unidad fancoil (FC3) modular para instalación de forma horizontal en falso techo. Compuesto por los siguientes elementos:
- Ventiladores centrífugos de doble oído accionados por motores EC monofásicos, alimentados a 230 V 50 Hz, y controlados mediante señal de tensión continua 0-10V.
- Batería fabricada con tubos de cobre y aletas de aluminio, con elementos por purga y drenaje para instalación a 2 tubos.
- Bandeja de recogida de condensados en material plástico que se extiende hasta la zona de válvulas.
- Filtros G2 con marco metálico de extracción trasera o lateral.
Con las siguientes características:
- Potencia frigorífica: 4460 W a 7,0/12ºC.
- Potencia Calorífica: 5320 W a 45,0/40ºC.
- Consumo eléctrico: 37 W.
- Caudal: 1062 m3/h.
- Presión disponible 25 Pa.
- Dimensiones: 1.405x600x285 mm.
Marca/Modelo: TROX/TFCUP-5-2TP-R o equivalente.</t>
  </si>
  <si>
    <t xml:space="preserve">PNL3-CL3J    </t>
  </si>
  <si>
    <t>Bomba electronica circuladora de rotor humed amb connexions embr</t>
  </si>
  <si>
    <t>Bomba de circulación electrónica con las siguientes caracterísitcas (B1):
- Camisa del rotor de composite reforzado de fibra de carbono.
- Pliegos de soporte y revestimiento de acero inoxidable.
- Impulsor resistente a la corrosión compuesto PES/PP.
- Sistema Autoadapt.
- Control a presión proporcional.
- Control de temperatura constante.
- Control integrado en caja de control.
- Sensor integrado de presión diferencial y temperatura.
- Presión disponible: 7,5 m.c.a.
- Caudal: 8600l/h.
- Tensión de alimentación: 230V.
- Consumo de 0,5 KW.
- Interfaz de comunicación modbus TCP
- Diámtro de conexión DN65.
Conectada eléctrica e hidráulicamente, montada entre tubos y con todas las conexiones hechas.
Incluyendo accesorios, soporte, y en general todos aquellos elementos para el correcto funcionamiento de la instalación.
Marca/Modelo: GRUNDFOS/MAGNA1 50-120F o equivalente.</t>
  </si>
  <si>
    <t xml:space="preserve">EEU41B4J     </t>
  </si>
  <si>
    <t>Separador de partículas, lodos. Marca/Model: INDELCASA/ZG100</t>
  </si>
  <si>
    <t>Separador de partículas, lodos y gases, de tecnología ciclónica con aislamiento.
Incluyendo purgador automático para funcionamiento combinado como separador de grasas.
Totalmente montado y conectado.
Marca/Modelo: INDELCASA/ZG100 o equivalente.</t>
  </si>
  <si>
    <t xml:space="preserve">EEU41F3J     </t>
  </si>
  <si>
    <t>Depósito exp.105l,plancha acero,membrana elast.,presión max=10ba</t>
  </si>
  <si>
    <t>Depósito de expansión de 105 l de capacidad, de plancha de acero y membrana elástica, de presión máxima 10 bar, con conexión de 1´´, colocado roscado</t>
  </si>
  <si>
    <t>1.7.3.1</t>
  </si>
  <si>
    <t xml:space="preserve">1.7.3.2      </t>
  </si>
  <si>
    <t>Conducciones de aire</t>
  </si>
  <si>
    <t xml:space="preserve">PE53-4L3J    </t>
  </si>
  <si>
    <t>Formación conducto rect.MW,R&gt;=0,78125m2·K/W,Al+kraft+malla+vel p</t>
  </si>
  <si>
    <t>Formación de conducto rectangular de lana mineral de vidrio (MW), según UNE-EN 14303, de espesor 25 mm, resistencia térmica &gt;= 0,78125 m2·K/W, con recubrimiento exterior de aluminio, papel kraft, malla de refuerzo y velo de vidrio y recubrimiento interior de tejido de vidrio negro, montado empotrado en el falso techo.
Marca/Modelo: ISOVER/CLIMAVER NETO o equivalente.</t>
  </si>
  <si>
    <t xml:space="preserve">PE54-353J    </t>
  </si>
  <si>
    <t>Conducto ac.galv.,g=0,6mm,+unió marc cargolat,munt./suports, mun</t>
  </si>
  <si>
    <t>Formación de conducto rectangular de plancha de acero galvanizado, unión marco atornillado y clips, montado adosado con soportes, fabricado y montado según UNE, montado adosado y colgado del techo con varilla M6 y perfil galvanizado, con juntas tipo METU System con junta directamente inyectada y uniones intermedias y con nivel interior de estanqueidad tipo C y tapas de registro para la limpieza en cada cambio de dirección y cada 10 metros de longitud.</t>
  </si>
  <si>
    <t xml:space="preserve">EE611LPJ     </t>
  </si>
  <si>
    <t>Aislamiento conductos manta MW,g=30mm,conduct.termo.&gt;=0,034W/mK,</t>
  </si>
  <si>
    <t>Aislamiento térmico de conductos con manta de lana mineral (MW), según UNE-EN 14303, de espesor 30 mm, con una conductividad térmica &lt;=0,034 W/mK, resistencia térmica &gt;=0,88235 m2.K/W, con papel kraft-aluminio, montado exteriormente.
Marca/Modelo: ISOVER/CLIMCOVER Roll Alu2 o equivalente.</t>
  </si>
  <si>
    <t xml:space="preserve">EE61HLKJ     </t>
  </si>
  <si>
    <t>Aislamiento conductos manta MW,g=25mm,conduct.termo.&gt;=0.032W/mK,</t>
  </si>
  <si>
    <t>Aislamiento térmico de conductos con manta de lana mineral (MW), según UNE-EN 14303, de espesor 25 mm, con una conductividad térmica &lt;=0.032 W/mK, resistencia térmica &gt;=0,78125 m2.K/W, con tejido de cristal negro, montado interiormente.
Marca/Modelo: ISOVER/CLIMLINER Roll G1 o equivalente.</t>
  </si>
  <si>
    <t xml:space="preserve">EE6R1600     </t>
  </si>
  <si>
    <t>Recubrimiento aislam.a/chapa aluminio,g=0,6mm,llis</t>
  </si>
  <si>
    <t>Recubrimiento de aislamiento térmico de conductos con chapa de aluminio de 0,6 mm de espesor, acabado liso</t>
  </si>
  <si>
    <t xml:space="preserve">EE42Q41J     </t>
  </si>
  <si>
    <t>Conducto helicoidal circo. de plancha ac.galv.,D=125mm,g=0,5mm,m</t>
  </si>
  <si>
    <t>Conducto helicoidal circular de plancha de acero galvanizado de 125 mm de diámetro (s/UNE-EN 1506), de espesor 0,5 mm con juntas de goma, montado superficialmente</t>
  </si>
  <si>
    <t xml:space="preserve">EE42Q61K     </t>
  </si>
  <si>
    <t>Conducto helicoidal circo. de plancha ac.galv.,D=160mm,g=0.5mm,m</t>
  </si>
  <si>
    <t>Conducto helicoidal circular de plancha de acero galvanizado de 160 mm de diámetro (s/UNE-EN 1506), con accesorios, juntas de goma, de espesor 0.5 mm, montado superficialmente</t>
  </si>
  <si>
    <t xml:space="preserve">EE42Q81J     </t>
  </si>
  <si>
    <t>Conducto helicoidal circo. de plancha ac.galv.,D=180mm,g=0.5mm,m</t>
  </si>
  <si>
    <t>Conducto helicoidal circular de plancha de acero galvanizado de 180 mm de diámetro (s/UNE-EN 1506), con accesorios, juntas de goma, de grosor 0.5 mm, montado superficialmente</t>
  </si>
  <si>
    <t xml:space="preserve">EE42Q812     </t>
  </si>
  <si>
    <t>Conducto helicoidal circo. de plancha ac.galv.,D=200mm,g=0.5mm,m</t>
  </si>
  <si>
    <t>Conducto helicoidal circular de plancha de acero galvanizado de 200 mm de diámetro (s/UNE-EN 1506), con accesorios, juntas de goma, de grosor 0.5 mm, montado superficialmente</t>
  </si>
  <si>
    <t xml:space="preserve">EE42QLPJ     </t>
  </si>
  <si>
    <t>Conducto helicoidal circo. de plancha ac.galv.,D=225mm,g=0.5mm,m</t>
  </si>
  <si>
    <t>Conducto helicoidal circular de plancha de acero galvanizado de 225 mm de diámetro (s/UNE-EN 1506), con accesorios, juntas de goma, de grosor 0.5 mm, montado superficialmente</t>
  </si>
  <si>
    <t xml:space="preserve">EE42Q9LJ     </t>
  </si>
  <si>
    <t>Conducto helicoidal circo. de plancha ac.galv.,D=250mm,g=0,5mm,m</t>
  </si>
  <si>
    <t>Conducto helicoidal circular de plancha de acero galvanizado de 250 mm de diámetro (s/UNE-EN 1506), de espesor 0,5 mm, montado superficialmente</t>
  </si>
  <si>
    <t xml:space="preserve">EE42QAJL     </t>
  </si>
  <si>
    <t>Conducto helicoidal circo. de plancha ac.galv.,D=280mm,g=0.5mm,m</t>
  </si>
  <si>
    <t>Conducto helicoidal circular de plancha de acero galvanizado de 280 mm de diámetro (s/UNE-EN 1506), con accesorios, juntas de goma, de grosor 0.5 mm, montado superficialmente</t>
  </si>
  <si>
    <t xml:space="preserve">EE42QCPL     </t>
  </si>
  <si>
    <t>Conducto helicoidal circo. de plancha ac.galv.,D=300mm,g=0,5mm,m</t>
  </si>
  <si>
    <t>Conducto helicoidal circular de plancha de acero galvanizado de 300 mm de diámetro (s/UNE-EN 1506), de espesor 0,5 mm, montado superficialmente</t>
  </si>
  <si>
    <t xml:space="preserve">EE42QD22     </t>
  </si>
  <si>
    <t>Conducto helicoidal circo. de plancha ac.galv.,D=315mm,g=0,6mm,m</t>
  </si>
  <si>
    <t>Conducto helicoidal circular de plancha de acero galvanizado de 315 mm de diámetro (s/UNE-EN 1506), de espesor 0,6 mm, montado superficialmente</t>
  </si>
  <si>
    <t xml:space="preserve">EE42QE1L     </t>
  </si>
  <si>
    <t>Conducto helicoidal circo. de plancha ac.galv.,D=355mm,g=0,5mm,m</t>
  </si>
  <si>
    <t>Conducto helicoidal circular de plancha de acero galvanizado de 355 mm de diámetro (s/UNE-EN 1506), de espesor 0,5 mm, montado superficialmente</t>
  </si>
  <si>
    <t xml:space="preserve">EE42QB22     </t>
  </si>
  <si>
    <t>Conducto helicoidal circo. de plancha ac.galv.,D=400mm,g=0,6mm,m</t>
  </si>
  <si>
    <t>Conducto helicoidal circular de plancha de acero galvanizado de 400 mm de diámetro (s/UNE-EN 1506), de espesor 0,6 mm, montado superficialmente</t>
  </si>
  <si>
    <t xml:space="preserve">EE42QF52     </t>
  </si>
  <si>
    <t>Conducto helicoidal circo. de plancha ac.galv.,D=450mm,g=0,8mm,m</t>
  </si>
  <si>
    <t>Conducto helicoidal circular de plancha de acero galvanizado de 450 mm de diámetro (s/UNE-EN 1506), de espesor 0,8 mm, montado superficialmente</t>
  </si>
  <si>
    <t xml:space="preserve">EE42QG22     </t>
  </si>
  <si>
    <t>Conducto helicoidal circo. de plancha ac.galv.,D=500mm,g=0,6mm,m</t>
  </si>
  <si>
    <t>Conducto helicoidal circular de plancha de acero galvanizado de 500 mm de diámetro (s/UNE-EN 1506), de espesor 0,6 mm, montado superficialmente</t>
  </si>
  <si>
    <t xml:space="preserve">EE42QL3J     </t>
  </si>
  <si>
    <t>Conducto helicoidal circo. de plancha ac.galv.,D=560mm,g=1mm,mon</t>
  </si>
  <si>
    <t>Conducto helicoidal circular de plancha de acero galvanizado de 560 mm de diámetro (s/UNE-EN 1506), de espesor 1 mm, montado superficialmente</t>
  </si>
  <si>
    <t xml:space="preserve">EE42QJ42     </t>
  </si>
  <si>
    <t>Conducto helicoidal circo. de plancha ac.galv.,D=600mm,g=1mm,mon</t>
  </si>
  <si>
    <t>Conducto helicoidal circular de plancha de acero galvanizado de 600 mm de diámetro (s/UNE-EN 1506), de espesor 1 mm, montado superficialmente</t>
  </si>
  <si>
    <t xml:space="preserve">EE42QL4J     </t>
  </si>
  <si>
    <t>Conducto helicoidal circo. de plancha ac.galv.,D=630mm,g=1mm,mon</t>
  </si>
  <si>
    <t>Conducto helicoidal circular de plancha de acero galvanizado de 630 mm de diámetro (s/UNE-EN 1506), de grosor 1 mm, montado superficialmente</t>
  </si>
  <si>
    <t xml:space="preserve">EE42QL5J     </t>
  </si>
  <si>
    <t>Conducto helicoidal circo. de plancha ac.galv.,D=710mm,g=1mm,mon</t>
  </si>
  <si>
    <t>Conducto helicoidal circular de plancha de acero galvanizado de 710 mm de diámetro (s/UNE-EN 1506), de grosor 1 mm, montado superficialmente</t>
  </si>
  <si>
    <t xml:space="preserve">EE42QM42     </t>
  </si>
  <si>
    <t>Conducto helicoidal circo. de plancha ac.galv.,D=750mm,g=1mm,mon</t>
  </si>
  <si>
    <t>Conducto helicoidal circular de plancha de acero galvanizado de 750 mm de diámetro (s/UNE-EN 1506), de grosor 1 mm, montado superficialmente</t>
  </si>
  <si>
    <t xml:space="preserve">EE445ES3     </t>
  </si>
  <si>
    <t>Flexible,conducto circular,AL+espiral acero,D=150mm,col.</t>
  </si>
  <si>
    <t>Tubo flexible con conducto circular de aluminio+espiral de acero, de 150 mm de diámetro sin espesores definidos, colocado</t>
  </si>
  <si>
    <t xml:space="preserve">EE445HS3     </t>
  </si>
  <si>
    <t>Flexible,conducto circular,AL+espiral acero,D=200mm,col.</t>
  </si>
  <si>
    <t>Tubo flexible con conducto circular de aluminio+espiral de acero, de 200 mm de diámetro sin espesores definidos, colocado</t>
  </si>
  <si>
    <t xml:space="preserve">EE631L3J     </t>
  </si>
  <si>
    <t>Protección contra el fuego R-120 de conducto de ventilación metá</t>
  </si>
  <si>
    <t>Protección contra el fuego R-120 de conducto de ventilación metálico con placas de silicato cálcico de 10 mm de espesor, con una conductividad térmica de 0,175 W/mK y una densidad de 870 kg/m3, totalmente instalado.</t>
  </si>
  <si>
    <t xml:space="preserve">EEKS5L3J     </t>
  </si>
  <si>
    <t>Silenciador rectangular 600x900. Marca/Model: ACUSTICA INTEGRAL/</t>
  </si>
  <si>
    <t>Silenciador rectangular dotado de celdas absorbentes en disposición paralela que permite el flujo de elevados caudales con baja pérdida de carga. Realizado en chapa galvanizada en su envolvente, anclajes y ligaduras intermedias. El material absorbente es de fibra inorgánica incombustible.
Las celdas absorbentes van recubiertas con un velo especialmente diseñado para evitar el rasgado de las fibras que lo componen.
Con las siguientes características:
- Caudal de aire máximo: 3240 m3/h
- Dimensiones: 600x900 mm
- Distancia entre celdas 100 mm.
Incluyendo accesorios, soportación, y por lo general todos aquellos elementos para el correcto funcionamiento de la instalación.
Marca/Modelo: ACUSTICA INTEGRAL/SN10/04-2 o equivalente.</t>
  </si>
  <si>
    <t xml:space="preserve">EEKT1L9J     </t>
  </si>
  <si>
    <t>Silenciador circular chapa helicoïdal acero galv. Marca/Modelo:</t>
  </si>
  <si>
    <t>Silenciador circular de chapa helicoidal de acero galvanizado, de 750 mm de diámetro de conexión y 1200 mm de longitud con formado por un núcleo de chapa perforada tipo bafle rodeado de una envoltura de chapa lisa. El espacio entre la envolvente y la chapa perforada y el núcleo central están rellenados de lana mineral. Fabricado en su totalidad en chapa de acero galvanizada con material absorbente.
Marca/Modelo: ACUSTICA INTEGRAL/SNN 800-1200 o equivalente.</t>
  </si>
  <si>
    <t>1.7.3.2</t>
  </si>
  <si>
    <t xml:space="preserve">1.7.3.3      </t>
  </si>
  <si>
    <t>Difusión de aire</t>
  </si>
  <si>
    <t xml:space="preserve">EEK8615J     </t>
  </si>
  <si>
    <t>Difusor linial amb 2 ranuras de aluminio. Marca/Modelo: TROX/VSD</t>
  </si>
  <si>
    <t>Difusor lineal con 2 ranuras de aluminio extruido de 50 mm de ancho, pintado en el polvo, con plenum de conexión circular de acero galvanizado, con aislamiento, y 2 bocas de conexión circular con compuerta de regulación, de 1050 mm de largo , montado suspendido en el techo.
Incluyendo color según DF y todo lo necesario para dejar la partida totalmente terminada y funcionando.
Marca/Modelo: TROX/VSD50-2-DK-M/1050 o equivalente.</t>
  </si>
  <si>
    <t xml:space="preserve">EEK8317J     </t>
  </si>
  <si>
    <t>Difusor linial,2 ranuras de aluminio. Marca/Modelo: TROX/VSD50-2</t>
  </si>
  <si>
    <t>Difusor lineal con 2 ranuras de aluminio extruido de 50 mm de ancho, pintado en el polvo, con plenum de conexión circular de acero galvanizado, con aislamiento, y 2 bocas de conexión circular con compuerta de regulación, de 1500 mm de largo , montado suspendido en el techo.
Incluyendo color según DF y todo lo necesario para dejar la partida totalmente terminada y funcionando.
Marca/Modelo: TROX/VSD50-2-DK-M/1500 o equivalente.</t>
  </si>
  <si>
    <t xml:space="preserve">EEKE2844     </t>
  </si>
  <si>
    <t>Difusor linial amb 8 microtoberas.</t>
  </si>
  <si>
    <t>Difusor lineal con parte frontal en chapa de acero galvanizado y perfil perimetral de aluminio con 8 microtoberas de material plástico de color para montar en techo/pared con las siguientes características:
- Orientación individual de tobera 360°.
- Diferencias de temperaturas en impulsión: -12K a +10K
- Pleno de conexión fabricado en chapa de acero galvanizado aislado interiormente.
Incluyendo color según DF y todo lo necesario para dejar la partida totalmente terminada y funcionando.
Marca/Modelo: TROX/DUE-M-V-QR-8-LB/160/1730x235/315 o equivalente.</t>
  </si>
  <si>
    <t xml:space="preserve">PEKK-385J    </t>
  </si>
  <si>
    <t>Rejilla impulso/retorno orientables, 825x225mm.Marca/Modelo: TRO</t>
  </si>
  <si>
    <t>Rejilla de impulsión o retorno, con una hilera de aletas fijas con una separación entre ellas de 12,5 mm, de aluminio anodizado plateado, de 825x225 mm, con marco perimetral de 20 mm, de sección recta y con fijación oculta en construcción.
Incluyendo color según DF y todo lo necesario para dejar la partida totalmente terminada y funcionando.
Marca/Modelo: TROX/XGM-H-F0-L-VS/825X225/RAL a definir.</t>
  </si>
  <si>
    <t xml:space="preserve">PEKK-383J    </t>
  </si>
  <si>
    <t>Rejilla impulso/retorno orientables,525x225mm. Marca/Modelo: TRO</t>
  </si>
  <si>
    <t>Rejilla de impulsión o retorno, con una hilera de aletas fijas con una separación entre ellas de 12,5 mm, de aluminio anodizado plateado, de 525x225 mm, con marco perimetral de 20 mm, de sección recta y con fijación oculta en construcción.
Incluyendo color según DF y todo lo necesario para dejar la partida totalmente terminada y funcionando.
Marca/Modelo: TROX/XGM-H-F0-L-VS/525x225/RAL a definir.</t>
  </si>
  <si>
    <t xml:space="preserve">PEKK-38BJ    </t>
  </si>
  <si>
    <t>Rejilla impulso/retorno orientables,525x325mm. Marca/Modelo: TRO</t>
  </si>
  <si>
    <t>Rejilla de impulsión o retorno, con una hilera de aletas fijas con una separación entre ellas de 12,5 mm, de aluminio anodizado plateado, de 525x325 mm, con marco perimetral de 20 mm, de sección recta y con fijación oculta en construcción.
Incluyendo color según DF y todo lo necesario para dejar la partida totalmente terminada y funcionando.
Marca/Modelo: TROX/XGM-H-F0-L-VS/525x225/RAL a definir.</t>
  </si>
  <si>
    <t xml:space="preserve">PEKK-35BJ    </t>
  </si>
  <si>
    <t>Rejilla impulso/retorno orientables,1425x525mm. Marca/Modelo: TR</t>
  </si>
  <si>
    <t>Rejilla de impulsión o retorno, con una hilera de aletas fijas con una separación entre ellas de 12,5 mm, de aluminio anodizado plateado, de 1425x525 mm, con marco perimetral de 20 mm, de sección recta y con fijación oculta en construcción.
Incluyendo color según DF y todo lo necesario para dejar la partida totalmente terminada y funcionando.
Marca/Modelo: TROX/XGM-H-F0-L-VS/1425x525/RAL a definir.</t>
  </si>
  <si>
    <t xml:space="preserve">PEKK-300J    </t>
  </si>
  <si>
    <t>Rejilla impulso/retorno orientables,1025x225mm. Marca/Modelo: TR</t>
  </si>
  <si>
    <t>Rejilla de impulsión o retorno, con una hilera de aletas fijas con una separación entre ellas de 12,5 mm, de aluminio anodizado plateado, de 1025x225 mm, con marco perimetral de 20 mm, de sección recta y con fijación oculta en construcción.
Incluyendo color según DF y todo lo necesario para dejar la partida totalmente terminada y funcionando.
Marca/Modelo: TROX/XGM-H-F0-L-VS/1025x225/RAL a definir.</t>
  </si>
  <si>
    <t xml:space="preserve">EEKP231P     </t>
  </si>
  <si>
    <t>Compuerta cortafuegos D125. Marca/Modelo: TROX/FKRS-EU 24 V</t>
  </si>
  <si>
    <t>Compuerta cortafuegos circular de diámetro 125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</si>
  <si>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EEKP23KK     </t>
  </si>
  <si>
    <t>Compuerta cortafuegos D450. Marca/Modelo: TROX/FKRS-EU 24 V</t>
  </si>
  <si>
    <t>Compuerta cortafuegos circular de diámetro 450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</si>
  <si>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EEKP23K7     </t>
  </si>
  <si>
    <t>Compuerta cortafuegos D750. Marca/Modelo: TROX/FKRS-EU 24 V</t>
  </si>
  <si>
    <t>Compuerta cortafuegos circular de diámetro 750 mm para aislamiento de conductos que atraviesen sectores de incendio. Incluye lama de compuerta resistente al fuego hasta EI 120 y mecanismo de disparo. Carcasa de chapa de acero con estanqueidad clase C según EN 1751. Estanqueidad de la lama clase 3 según EN1751. Eje de la lama en acero inoxidable, almohadillas de plástico. Ensayada en cumplimiento de la norma EN 1366-2. Con declaración de prestaciones DoP y marcado CE. Es válida para instalaciones en muros macizos, forjados, paredes divisorias ligeras y adosadas a muros macizos. Cumple con las exigencias de las normativas EN15650 y EN 13501-3. Con el fin de carrera por compuerta abierta y compuerta cerrada y servomotor a 24 V corriente alterna.
Marca/Modelo: TROX/FKRS-EU 24 V</t>
  </si>
  <si>
    <t xml:space="preserve">EEKP2LKJ     </t>
  </si>
  <si>
    <t>Compuerta cortafuegos 100x100. Marca/Modelo: TROX/FKA-EU 24V 100</t>
  </si>
  <si>
    <t>Compuerta cortafuegos para conductos de aire de plancha de acero galvanizado de 100 mm de anchura y 100 mm de altura colocada entre los conductos.
Marca/Modelo: TROX/FKA-EU 24V 100x100</t>
  </si>
  <si>
    <t xml:space="preserve">EEKPALLJ     </t>
  </si>
  <si>
    <t>Compuerta cortafuegos 600x250. Marca/Modelo: TROX/FKA-EU 24V 600</t>
  </si>
  <si>
    <t>Compuerta cortafuegos para conductos de aire de plancha de acero galvanizado de 600 mm de anchura y 250 mm de altura colocada entre los conductos.
Marca/Modelo: TROX/FKA-EU 24V 600x250</t>
  </si>
  <si>
    <t xml:space="preserve">EEKQ4L3J     </t>
  </si>
  <si>
    <t>Regulador caudal constante. Marca/Modelo: TROX/VFC D125</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</si>
  <si>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D125</t>
  </si>
  <si>
    <t xml:space="preserve">EEKQ4L4J     </t>
  </si>
  <si>
    <t>Regulador caudal constante. Marca/Modelo: TROX/VFC D160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</si>
  <si>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D160 o equivalente</t>
  </si>
  <si>
    <t xml:space="preserve">EEKQ4L5J     </t>
  </si>
  <si>
    <t>Regulador caudal constante. Marca/Modelo: TROX/VFC D180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</si>
  <si>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D180 o equivalente.</t>
  </si>
  <si>
    <t xml:space="preserve">EEKQ3GHJ     </t>
  </si>
  <si>
    <t>Regul.caudal constante. Marca/Modelo: TROX/VFC D400</t>
  </si>
  <si>
    <t>Compuerta de regulación de funcionamiento autónomo encargada de la regulación del caudal de aire de impulsión y retorno de aire en instalaciones con un sistema de caudal constante de aire, adecuada para bajas velocidades de aire. Con las siguientes características:
- Indicados para bajas velocidades de aire desde 0,8 m/s
- El caudal de aire se ajusta mediante un mando giratorio y una escalera situada en el exterior de la carcasa.
- Sencilla renovación de un actuador
- Estanqueidad de la carcasa en cumplimiento con EN 1751, clase C.
Marca/Modelo TROX/VFC D400 o equivalente.</t>
  </si>
  <si>
    <t xml:space="preserve">EEKQ3AYJ     </t>
  </si>
  <si>
    <t>Trabajos en instalación existente de ventilación para intercalar</t>
  </si>
  <si>
    <t>Trabajos en instalación existente de ventilación para intercalar compuerta de regulación de caudal constante entre el conducto rectangular y el flexo de conexión al retorno del fancoil.
Incluyendo material asociado de fibra o flexo.
No incluida la compra en esta partida.</t>
  </si>
  <si>
    <t>1.7.3.3</t>
  </si>
  <si>
    <t xml:space="preserve">1.7.3.4      </t>
  </si>
  <si>
    <t xml:space="preserve">EF1Z053J     </t>
  </si>
  <si>
    <t>Ampliación Colector acero negro ,D=4´´</t>
  </si>
  <si>
    <t>Ampliación de colector de acero negro DIN 2440 de 4'' de diámetro por nuevo circuito de Fancoils. Con una longitud adecuada para los grupos de bombeo y correcto mantenimiento.
Incluyendo pinchazos por manómetros y sondas, llenados y vaciados, elementos de soportación y aislamiento con espumas elastoméricas de 40 mm.
Totalmente montado, conectado y probado.</t>
  </si>
  <si>
    <t xml:space="preserve">EF925PBA     </t>
  </si>
  <si>
    <t>Tub poliprop.multic,tub int.PP,D=20mm,FV i protecció ext.PP,pres</t>
  </si>
  <si>
    <t>Tubo de polipropileno multicapa con tubo interior de polipropileno de diámetro 20 mm, fibra de vidrio y protección exterior de polipropileno, con una presión máxima de servicio de 20 bar, conectado a presión y colocado superficialmente</t>
  </si>
  <si>
    <t xml:space="preserve">EF925PBC     </t>
  </si>
  <si>
    <t>Tubo poliprop.multico,tubo int.PP,D=25mm,FV y protección ext.PP,</t>
  </si>
  <si>
    <t>Tubo de polipropileno multicapa con tubo interior de polipropileno de diámetro 25 mm, fibra de vidrio y protección exterior de polipropileno, con una presión máxima de servicio de 20 bar, conectado a presión y colocado superficialmente</t>
  </si>
  <si>
    <t xml:space="preserve">EF925PBE     </t>
  </si>
  <si>
    <t>Tubo poliprop.multico,tubo int.PP,D=32mm,FV y protección ext.PP,</t>
  </si>
  <si>
    <t>Tubo de polipropileno multicapa con tubo interior de polipropileno de diámetro 32 mm, fibra de vidrio y protección exterior de polipropileno, con una presión máxima de servicio de 20 bar, conectado a presión y colocado superficialmente</t>
  </si>
  <si>
    <t xml:space="preserve">EF925PBG     </t>
  </si>
  <si>
    <t>Tubo poliprop.multico,tubo int.PP,D=40mm,FV y protección ext.PP,</t>
  </si>
  <si>
    <t>Tubo de polipropileno multicapa con tubo interior de polipropileno de diámetro 40 mm, fibra de vidrio y protección exterior de polipropileno, con una presión máxima de servicio de 20 bar, conectado a presión y colocado superficialmente</t>
  </si>
  <si>
    <t xml:space="preserve">EF925PBJ     </t>
  </si>
  <si>
    <t>Tubo poliprop.multico,tubo int.PP,D=50mm,FV y protección ext.PP,</t>
  </si>
  <si>
    <t>Tubo de polipropileno multicapa con tubo interior de polipropileno de diámetro 50 mm, fibra de vidrio y protección exterior de polipropileno, con una presión máxima de servicio de 20 bar, conectado a presión y colocado superficialmente</t>
  </si>
  <si>
    <t xml:space="preserve">EF925PBK     </t>
  </si>
  <si>
    <t>Tubo poliprop.multico,tubo int.PP,D=63mm,FV y protección ext.PP,</t>
  </si>
  <si>
    <t>Tubo de polipropileno multicapa con tubo interior de polipropileno de diámetro 63 mm, fibra de vidrio y protección exterior de polipropileno, con una presión máxima de servicio de 20 bar, conectado a presión y colocado superficialmente</t>
  </si>
  <si>
    <t xml:space="preserve">EFQ33A7L     </t>
  </si>
  <si>
    <t>Aislamiento térmico de espuma elastomérica para tuberías que transportan fluidos a temperatura entre -50 °C y 105 °C, para tubo de diámetro exterior 22 mm, de 25 mm de espesor, con un factor de resistencia a la difusión del vapor de agua &gt;= 7000, colocado superficialmente con grado de dificultad medio</t>
  </si>
  <si>
    <t xml:space="preserve">EFQ33A9K     </t>
  </si>
  <si>
    <t>Aislamiento térmico de espuma elastomérica para tuberías que transportan fluidos a temperatura entre -50°C y 105°C, para tubo de diámetro exterior 28 mm, de 25 mm de espesor, con un factor de resistencia a la difusión del vapor de agua &gt;= 7000, colocado superficialmente con grado de dificultad bajo</t>
  </si>
  <si>
    <t xml:space="preserve">EFQ33CBK     </t>
  </si>
  <si>
    <t>Aislamiento térmico espum.elastom.,fluidos (-50 y 105°C),D=35mm,</t>
  </si>
  <si>
    <t>Aislamiento térmico de espuma elastomérica para tuberías que transportan fluidos a temperatura entre -50°C y 105°C, para tubo de diámetro exterior 35 mm, de 32 mm de espesor, con un factor de resistencia a la difusión del vapor de agua &gt;= 7000, colocado superficialmente con grado de dificultad bajo</t>
  </si>
  <si>
    <t xml:space="preserve">EFQ32CCK     </t>
  </si>
  <si>
    <t>Aislamiento térmico espum.elastom.,fluidos (-50 y 105°C),D=42mm,</t>
  </si>
  <si>
    <t>Aislamiento térmico de espuma elastomérica para tuberías que transportan fluidos a temperatura entre -50°C y 105°C, para tubo de diámetro exterior 42 mm, de 32 mm de espesor, con un factor de resistencia a la difusión del vapor de agua &gt;= 5000, colocado superficialmente con grado de dificultad bajo</t>
  </si>
  <si>
    <t xml:space="preserve">EFQ33CEL     </t>
  </si>
  <si>
    <t>Aislamiento térmico espum.elastom.,fluidos (-50 y 105°C),D=54mm,</t>
  </si>
  <si>
    <t>Aislamiento térmico de espuma elastomérica para tuberías que transportan fluidos a temperatura entre -50°C y 105°C, para tubo de diámetro exterior 54 mm, de 32 mm de espesor, con un factor de resistencia a la difusión del vapor de agua &gt;= 7000, colocado superficialmente con grado de dificultad medio</t>
  </si>
  <si>
    <t xml:space="preserve">EFQ33CGK     </t>
  </si>
  <si>
    <t>Aislamiento térmico espum.elastom.,fluidos (-50 y 105°C),D=64mm,</t>
  </si>
  <si>
    <t>Aislamiento térmico de espuma elastomérica para tuberías que transportan fluidos a temperatura entre -50°C y 105°C, para tubo de diámetro exterior 64 mm, de 32 mm de espesor, con un factor de resistencia a la difusión del vapor de agua &gt;= 7000, colocado superficialmente con grado de dificultad bajo</t>
  </si>
  <si>
    <t xml:space="preserve">EFR11E30     </t>
  </si>
  <si>
    <t>Pintado de aislamiento de tuberías exteriores con pintura de res</t>
  </si>
  <si>
    <t>Pintado de aislamiento de tuberías exteriores con pintura de resina de terpolímero avanzado para protección ultravioleta, para diámetros de hasta 140 mm.
Marca/Modelo: ARMACELL/ARMAFINISH o equivalente.</t>
  </si>
  <si>
    <t xml:space="preserve">EFR11112     </t>
  </si>
  <si>
    <t>Recob.term.tuberías de aluminio,D=70mm,g=0,6mm,dific.medio,super</t>
  </si>
  <si>
    <t>Recubrimiento de aislamientos térmicos de tuberías de aluminio, de 70 mm de diámetro, de 0,6 mm de espesor, con grado de dificultad medio y colocado superficialmente</t>
  </si>
  <si>
    <t xml:space="preserve">EFR11412     </t>
  </si>
  <si>
    <t>Recob.term.tuberías de aluminio,D=100mm,g=0,6mm,dific.medio,supe</t>
  </si>
  <si>
    <t>Recubrimiento de aislamientos térmicos de tuberías de aluminio, de 100 mm de diámetro, de 0,6 mm de espesor, con grado de dificultad medio y colocado superficialmente</t>
  </si>
  <si>
    <t>1.7.3.4</t>
  </si>
  <si>
    <t xml:space="preserve">1.7.3.5      </t>
  </si>
  <si>
    <t xml:space="preserve">EN315727     </t>
  </si>
  <si>
    <t>Válvula bola manual rosca,2piezas,pasto.,latón,DN=3/4´´,PN=25bar</t>
  </si>
  <si>
    <t>Válvula de bola manual con rosca, de dos piezas con paso total, de latón, de diámetro nominal 3/4”, de 25 bar de PN y precio alto, montada superficialmente</t>
  </si>
  <si>
    <t xml:space="preserve">EN316727     </t>
  </si>
  <si>
    <t>Válvula bola manual rosca,2piezas,paso todo.,latón,DN=1´´,PN=25b</t>
  </si>
  <si>
    <t>Válvula de bola manual con rosca, de dos piezas con paso total, de latón, de diámetro nominal 1´´, de 25 bar de PN y precio alto, montada superficialmente</t>
  </si>
  <si>
    <t xml:space="preserve">EN317727     </t>
  </si>
  <si>
    <t>Válvula bola manual rosca,2piezas,no todo.,latón,DN=1´´1/4,PN=25</t>
  </si>
  <si>
    <t>Válvula de bola manual con rosca, de dos piezas con paso total, de latón, de diámetro nominal 1´1/4, de 25 bar de PN y precio alto, montada superficialmente</t>
  </si>
  <si>
    <t xml:space="preserve">EN319727     </t>
  </si>
  <si>
    <t>Válvula bola manual rosca,2piezas,pasto.,latón,DN=2´´,PN=25bar,s</t>
  </si>
  <si>
    <t>Válvula de bola manual con rosca, de dos piezas con paso total, de latón, de diámetro nominal 2´´, de 25 bar de PN y precio alto, montada superficialmente</t>
  </si>
  <si>
    <t xml:space="preserve">EN4216A4     </t>
  </si>
  <si>
    <t>Válvula pulgo.concént.,UNE-EN 593,manual,entre bridas,DN=65mm,PN</t>
  </si>
  <si>
    <t>Válvula de mariposa concéntrica según norma UNE-EN 593, manual, para montar entre bridas, de 65 mm de diámetro nominal, de 16 bar de presión nominal, cuerpo de fundición nodular EN-GJS-400-15 (GGG40) con revestimiento de resina epoxi (100 micras), disco de fundición nodular EN-GJS-400-15 (GGG40), anillo de etileno propileno dieno (EPDM), eje de acero inoxidable 1.4021 (AISI 420) y accionamiento por palanca, montada en arqueta de canalización enterrada</t>
  </si>
  <si>
    <t xml:space="preserve">EN4216D4     </t>
  </si>
  <si>
    <t>Válvula pulgo.concént.,UNE-EN 593,manual,entre bridas,DN=100mm,P</t>
  </si>
  <si>
    <t>Válvula de mariposa concéntrica según norma UNE-EN 593, manual, para montar entre bridas, de 100 mm de diámetro nominal, de 16 bar de presión nominal, cuerpo de fundición nodular EN-GJS-400-15 (GGG40) con revestimiento de resina epoxi (100 micras), disco de fundición nodular EN-GJS-400-15 (GGG40), anillo de etileno propileno dieno (EPDM), eje de acero inoxidable 1.4021 (AISI 420) y accionamiento por palanca, montada en arqueta de canalización enterrada</t>
  </si>
  <si>
    <t xml:space="preserve">EN8216E7     </t>
  </si>
  <si>
    <t>Válvula retención,clap.+bridas,DN=125mm,PN=16bar,EN-GJS-400-15/E</t>
  </si>
  <si>
    <t>Válvula de retención de clapeta, según norma UNE-EN 12334, con bridas, de 125 mm de diámetro nominal, de 16 bar de presión nominal, cuerpo de fundición nodular EN-GJS-400-15 (GGG40) con recubrimiento de resina epoxi ( 200 micras), mancha de fundición nodular EN-GJS-400-15 (GGG40), cierre de asiento elástico, montada superficialmente</t>
  </si>
  <si>
    <t xml:space="preserve">ENC1302L     </t>
  </si>
  <si>
    <t>Regulador autom.caudal roscad.DN20mm,40-400 l/h,10-16/120 kPa,16</t>
  </si>
  <si>
    <t>Válvula de regulación de caudal roscada de 20 mm de diámetro nominal, de 16 bar de presión máxima y 120 °C de temperatura máxima, con válvula manual de bola, válvula de purga y dispositivo de vaciado, instalada y ajustada.
Marca/Modelo: IMI TA/STAD D20 o equivalente.</t>
  </si>
  <si>
    <t xml:space="preserve">ENC1304L     </t>
  </si>
  <si>
    <t>Regulador autom.caudal roscad.DN25mm,80-800 l/h,14-21/120 kPa,16</t>
  </si>
  <si>
    <t>Válvula de regulación de caudal roscada de 25 mm de diámetro nominal, de 16 bar de presión máxima y 120 °C de temperatura máxima, con válvula manual de bola, válvula de purga y dispositivo de vaciado, instalada y ajustada.
Marca/Modelo: IMI TA/STAD D25 o equivalente.</t>
  </si>
  <si>
    <t xml:space="preserve">ENC1305L     </t>
  </si>
  <si>
    <t>Regulador autom.caudal roscad.DN32mm,400-4000 l/h,18-26/120 kPa,</t>
  </si>
  <si>
    <t>Válvula de regulación de caudal roscada de 32 mm de diámetro nominal, de 16 bar de presión máxima y 120 °C de temperatura máxima, con válvula manual de bola, válvula de purga y dispositivo de vaciado, instalada y ajustada.
Marca/Modelo: IMI TA/STAD D32 o equivalente.</t>
  </si>
  <si>
    <t xml:space="preserve">ENC1306J     </t>
  </si>
  <si>
    <t>Regulador autom.caudal roscad.DN50mm</t>
  </si>
  <si>
    <t>Válvula de regulación de caudal roscada de 50 mm de diámetro nominal, de 16 bar de presión máxima y 120 °C de temperatura máxima, con válvula manual de bola, válvula de purga y dispositivo de vaciado, instalada y ajustada.
Marca/Modelo: IMI TA/STAD D50 o equivalente.</t>
  </si>
  <si>
    <t xml:space="preserve">ENC21L3J     </t>
  </si>
  <si>
    <t>Valv.equilib.bridas D100mm. Marca/Modelo: IMI TA/STAD 100</t>
  </si>
  <si>
    <t>Válvula de equilibrado embridada de 100 mm de diámetro nominal y Kvs=190, de 16 bar de presión nominal, de fundición nodular, con preajuste de caudal, tomas de presión, con juego de accesorios y sin dispositivo de vaciado, instalada y ajustada.
Marca/Modelo: IMI TA/STAD 100 o equivalente.</t>
  </si>
  <si>
    <t xml:space="preserve">EFM28D30     </t>
  </si>
  <si>
    <t>Mang.EPDM+brides,DN=100mm,cos cautx.EPDM+niló,brides acer galv.,</t>
  </si>
  <si>
    <t>Manguito antivibratorio de EPDM con bridas, de diámetro nomimal 100 mm, cuerpo de caucho EPDM reforzado con nylon, bridas de acero galvanizado, presión máxima 10 bar, temperatura máxima 105 °C, embridado</t>
  </si>
  <si>
    <t xml:space="preserve">EFM28E30     </t>
  </si>
  <si>
    <t>Mang.EPDM+bridas,DN=125mm,cos cautx.EPDM+niló,brides acer galv.,</t>
  </si>
  <si>
    <t>Manguito antivibratorio de EPDM con bridas, de diámetro nomimal 125 mm, cuerpo de caucho EPDM reforzado con nylon, bridas de acero galvanizado, presión máxima 10 bar, temperatura máxima 105 °C, embridado</t>
  </si>
  <si>
    <t xml:space="preserve">ENE15304     </t>
  </si>
  <si>
    <t>Filtro colador,latón,DN=3/4´´,PN=16bar,roscado,mont.superf.</t>
  </si>
  <si>
    <t>Filtro colador de latón, de diámetro nominal 3/4”, de 16 bar de PN, roscado, montado superficialmente</t>
  </si>
  <si>
    <t xml:space="preserve">ENE16304     </t>
  </si>
  <si>
    <t>Filtro colador,latón,DN=1´´,PN=16bar,roscado,mont.superf.</t>
  </si>
  <si>
    <t>Filtro colador de latón, de diámetro nominal 1´´, de 16 bar de PN, roscado, montado superficialmente</t>
  </si>
  <si>
    <t xml:space="preserve">ENE17304     </t>
  </si>
  <si>
    <t>Filtro colador,latón,DN=1´´1/4,PN=16bar,roscado,mont.superf.</t>
  </si>
  <si>
    <t>Filtro colador de latón, de diámetro nominal 1´1/4, de 16 bar de PN, roscado, montado superficialmente</t>
  </si>
  <si>
    <t xml:space="preserve">ENE19304     </t>
  </si>
  <si>
    <t>Filtro colador,latón,DN=2´´,PN=16bar,roscado,mont.superf.</t>
  </si>
  <si>
    <t>Filtro colador de latón, de diámetro nominal 2´´, de 16 bar de PN, roscado, montado superficialmente</t>
  </si>
  <si>
    <t xml:space="preserve">EEU6A230     </t>
  </si>
  <si>
    <t>Manómetro 0-10bar, esfera 100mm, conex.1/2´´G,inst.</t>
  </si>
  <si>
    <t>Manómetro para una presión de 0 a 10 bar, de esfera de 100 mm y tuerca de conexión de 1/2´´ G, instalado</t>
  </si>
  <si>
    <t xml:space="preserve">EEU57955     </t>
  </si>
  <si>
    <t>Termómetro Hg,vaina D=1/2'',esfera 100mm,&lt;= 120°C,col.</t>
  </si>
  <si>
    <t>Termómetro de mercurio, con vaina de 1/2'' de diámetro, de esfera de 100 mm, de &lt;= 120°C, colocado roscado</t>
  </si>
  <si>
    <t xml:space="preserve">EEU11113     </t>
  </si>
  <si>
    <t>Purgador automat.aire,latón,vert.+válvula obt.,D=3/8''</t>
  </si>
  <si>
    <t>Purgador automático de aire, de latón, por flotador, de posición vertical y válvula de obturación incorporada, con rosca de 3/8'' de diámetro, roscado</t>
  </si>
  <si>
    <t>1.7.3.5</t>
  </si>
  <si>
    <t xml:space="preserve">1.7.3.6      </t>
  </si>
  <si>
    <t>Regulación y control</t>
  </si>
  <si>
    <t xml:space="preserve">EEVG123J     </t>
  </si>
  <si>
    <t>Contador de energia térmica. DN100</t>
  </si>
  <si>
    <t>Contador de energía térmica por calor con caudalímetro de ultrasonidos, sin piezas móviles, para un caudal nominal de 100,0 m3/hy una presión nominal de 16 bar, de DN100, racores incluidos de DN100, para una temperatura del fluido de 15 a 130°C en funcionamiento continuo, con sonda de temperatura de bajo consumo y larga duración e integrador Mbus RTU con 2 entradas de impulsos, montado entre tubos en posición vertical u horizontal y con todas las conexiones hechas.
Cumple normativa MID (calimetro, integrador y sondas). Puede programarse para medir calorías o frigorías (2ºC-130ºC) y en dos registros distintos.
Marca/Modelo: KAMSTRUP/MULTICAL 603 P60-360XDN100 oequivalente.</t>
  </si>
  <si>
    <t>1.7.3.6</t>
  </si>
  <si>
    <t xml:space="preserve">1.7.3.7      </t>
  </si>
  <si>
    <t xml:space="preserve">EEJT6BRN     </t>
  </si>
  <si>
    <t>Formación de bancadas para unidad en cubierta. Bomba de calor</t>
  </si>
  <si>
    <t>Unidad de loseta prefabricada de hormigón armado de 50x50x6 cm, para la formación de bancada para unidades en cubierta,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- 6ut. Losa Cuadra dee 50x50x6, peso 33kg.
- 12ud. Kit de apalancamiento.
- 6ut. Soporte antivibratorio máquina.
Incluyendo p.p. de Kit de unión, soporte antivibratorio máquina.
Totalmente instalado, montado y regulado en altura.
Marca/Modelo: CUADRA</t>
  </si>
  <si>
    <t xml:space="preserve">EEJT6BAN     </t>
  </si>
  <si>
    <t>Formación de bancadas para Climatizador CL3</t>
  </si>
  <si>
    <t>Unidad de loseta prefabricada de hormigón armado de 50x50x6 cm, para la formación de bancada para Climatizador CL3,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- 18ud. Losa Cuadra dee 50x50x6, peso 33kg.
- 72ud. Kit de apalancamiento.
- 18ud. Soporte antivibratorio máquina.
Incluyendo p.p. de Kit de unión, soporte antivibratorio máquina.
Totalmente instalado, montado y regulado en altura.
Marca/Modelo: CUADRA</t>
  </si>
  <si>
    <t xml:space="preserve">EEJT6BQN     </t>
  </si>
  <si>
    <t>Formación de bancadas para Climtatizadores CL1 y CL2</t>
  </si>
  <si>
    <t>Unidad de loseta prefabricada de hormigón armado de 50x50x6 cm, para la formación de bancada para unidades en cubierta, con masa de inercia no inferior a 130 kg./m2, elevado mínimo 3 cm. sobre el suelo para el libre tránsito de aguas pluviales, utilizando como sistema de apoyo nivelador (mínimo 4) tornillos y pletina de acero inoxidable, aislada por medio de soporte antivibratorios de caucho. Totalmente montado y colocado. Según planos de detalles. Con la siguiente relación de material:
- 8ud. Losa Cuadra dee 50x50x6, peso 33kg.
- 32ud. Kit de apalancamiento.
- 8ud. Soporte antivibratorio máquina.
Incluyendo p.p. de Kit de unión, soporte antivibratorio máquina.
Totalmente instalado, montado y regulado en altura.
Marca/Modelo: CUADRA</t>
  </si>
  <si>
    <t xml:space="preserve">EEJT6SOP     </t>
  </si>
  <si>
    <t>Soporte para tuberías y conductos en cubierta formado por dos ba</t>
  </si>
  <si>
    <t>Soporte para tuberías, conductos y religa en cubierta formado por dos bases de 305mm², piezas de montaje y perfilería metalicia de 41x41mm.
Incluyendo todo el material necesario para el correcto montaje.
Marca/Modelo: ARIMEX/HFRAME o equivalente.</t>
  </si>
  <si>
    <t xml:space="preserve">EEJT6L3J     </t>
  </si>
  <si>
    <t>Traslado unidades tipo split 1x1 de la cubierta antigua de plant</t>
  </si>
  <si>
    <t>Traslado unidades tipo split 1x1 de la cubierta antigua de planta primera a la planta cubierta según se indica en planos.
Incluyendo:
- Recuperación de gas. Incluyendo gas adicional
- Limpieza con nitrógeno.
- Traslado de unidad exterior.
- Tubería de cobre por instalación frigorífica y aislamiento.
- Cableado de interconexión.
- Soportación unidades.</t>
  </si>
  <si>
    <t xml:space="preserve">EEJT6L4J     </t>
  </si>
  <si>
    <t>Trabajos de vaciado y posterior llenada de la instalación de cli</t>
  </si>
  <si>
    <t>Trabajos de vaciado y posterior llenado de la instalación de climatización existente, en la franja horaria facilitada por la propiedad.</t>
  </si>
  <si>
    <t xml:space="preserve">EEJT6LOJ     </t>
  </si>
  <si>
    <t>Desmontaje y desconexionado de unidades de ventilación existente</t>
  </si>
  <si>
    <t>Desmontaje y desconexionado de unidades de ventilación existentes en planta primera.
Incluyendo costes de vertedero autorizado.</t>
  </si>
  <si>
    <t xml:space="preserve">EY00I10C     </t>
  </si>
  <si>
    <t>Legalización térmica según RITE. Incluyendo redacción y firma de</t>
  </si>
  <si>
    <t>Legalización térmica según RITE. Incluyendo redacción y firma de proyecto, tasas y entidades de control.</t>
  </si>
  <si>
    <t xml:space="preserve">EY00I002     </t>
  </si>
  <si>
    <t>1.7.3.7</t>
  </si>
  <si>
    <t>1.7.3</t>
  </si>
  <si>
    <t xml:space="preserve">1.7.4        </t>
  </si>
  <si>
    <t>Instalación de electricidad</t>
  </si>
  <si>
    <t xml:space="preserve">1.7.4.1      </t>
  </si>
  <si>
    <t>Armarios de Distriución</t>
  </si>
  <si>
    <t xml:space="preserve">EG1AMMBJ     </t>
  </si>
  <si>
    <t>Modificación de Subcuadro de baja tensión de Planta Sótano exist</t>
  </si>
  <si>
    <t>Modificación de Subcuadro de baja tensión de Planta Sótano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</si>
  <si>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EG1AML4J     </t>
  </si>
  <si>
    <t>Modificación de Subcuadro de baja tensión de Planta Baja Izquier</t>
  </si>
  <si>
    <t>Modificación de Subcuadro de baja tensión de Planta Baja Izquierda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</si>
  <si>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EG1AUL4J     </t>
  </si>
  <si>
    <t>Subcuadro de baja tensión de Planta Baja Izquierda</t>
  </si>
  <si>
    <t>Subcuadro de baja tensión de Planta Baja Izquierda,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</si>
  <si>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EG1AUL6J     </t>
  </si>
  <si>
    <t>Subcuadro de baja tensión de Planta Baja Derecha</t>
  </si>
  <si>
    <t>Subcuadro de baja tensión de Planta Baja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</si>
  <si>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EG1AUL7J     </t>
  </si>
  <si>
    <t>Subcuadro de baja tensión de Ascensor</t>
  </si>
  <si>
    <t>Subcuadro de baja tensión de Ascensor,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</si>
  <si>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EG1AUL8J     </t>
  </si>
  <si>
    <t>Subcuadro de baja tensión de Sala de Máquinas</t>
  </si>
  <si>
    <t>Subcuadro de baja tensión de Sala de Máquinas,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</si>
  <si>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 xml:space="preserve">EG1AML9J     </t>
  </si>
  <si>
    <t>Modificación de Subcuadro de baja tensión de Planta Primera Izqu</t>
  </si>
  <si>
    <t>Modificación de Subcuadro de baja tensión de Planta Primera Izquierda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</si>
  <si>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EG1AUL9J     </t>
  </si>
  <si>
    <t>Subcuadro de baja tensión de Planta Primera Izquierda</t>
  </si>
  <si>
    <t>Subcuadro de baja tensión de Planta Primera Izquierda,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</si>
  <si>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 xml:space="preserve">EG1AML0J     </t>
  </si>
  <si>
    <t>Modificación de Subcuadro de baja tensión de Planta Primera Dere</t>
  </si>
  <si>
    <t>Modificación de Subcuadro de baja tensión de Planta Primera Derecha existente, incluyendo interruptor automático de protección, magnetotérmicos y diferenciales de protección de líneas de alimentación a receptores y contactores para control, todo según esquema unifilar de Proyecto, con cableado interior libre de halógenos . Totalmente montado, conexionado y rotulado y lleva con llave.
Marca/Modelo: SCHNEIDER ELECTRIC/PRISMA SISTEMA G.</t>
  </si>
  <si>
    <t xml:space="preserve">EG1AUL0J     </t>
  </si>
  <si>
    <t>Subcuadro de baja tensión de Planta Primera Derecha</t>
  </si>
  <si>
    <t>Subcuadro de baja tensión de Planta Primera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</si>
  <si>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EG1AMMF2     </t>
  </si>
  <si>
    <t>Modificación de Subcuadro de baja tensión de Planta Cubierta Der</t>
  </si>
  <si>
    <t>Modificación de Subcuadro de baja tensión de Planta Cubierta Derecha existente,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</si>
  <si>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EG1AULF2     </t>
  </si>
  <si>
    <t>Subcuadro de baja tensión de Planta Cubierta Derecha</t>
  </si>
  <si>
    <t>Subcuadro de baja tensión de Planta Cubierta Derecha, incluyendo interruptor automático de protección, magnetotérmicos y diferenciales de protección de líneas de alimentación a receptores y contactores para control, todo según esquema unifilar de Proyecto, con cableado interior libre de halógenos. Totalmente montado, conexionado y rotulado y lleva con llave. Marca/Modelo: SCHNEIDER ELECTRIC/PRISMA SISTEMA G.</t>
  </si>
  <si>
    <t xml:space="preserve">EG1AULFJ     </t>
  </si>
  <si>
    <t>Subcuadro de baja tensión de Planta Cubierta Izquierda</t>
  </si>
  <si>
    <t>Subcuadro de baja tensión de Planta Cubierta Izquierda, incluyendo interruptor automático de protección, magnetotérmicos y diferenciales de protección de líneas de alimentación a receptores y contactores para control, según esquema unifilar de Proyecto, con cableado interior libre de halógenos. Totalmente montado, conexionado y rotulado y lleva con llave. Marca/Modelo: SCHNEIDER ELECTRIC/PRISMA SISTEMA G.</t>
  </si>
  <si>
    <t>1.7.4.1</t>
  </si>
  <si>
    <t xml:space="preserve">1.7.4.2      </t>
  </si>
  <si>
    <t>Mecanismos</t>
  </si>
  <si>
    <t xml:space="preserve">EG621L3J     </t>
  </si>
  <si>
    <t>Interruptor,tipus univ. Marca/Model: SIMON/82</t>
  </si>
  <si>
    <t>Interruptor, de tipus universal, unipolar (1P), 10 AX/250 V, amb tecla ample i marc fi, preu alt, encastat.
Marca/Model: SIMON/82  o equivalent.</t>
  </si>
  <si>
    <t xml:space="preserve">EG62D1DJ     </t>
  </si>
  <si>
    <t>Interruptor de superficie. Marca/Modelo: SIMON/82</t>
  </si>
  <si>
    <t>Interruptor, bipolar (2P), 10 AX/250 V, con tecla y caja de superficie, con grado de protección IP-55, precio medio, montado superficialmente.
Marca/Modelo: SIMON/82 o equivalente.</t>
  </si>
  <si>
    <t xml:space="preserve">EG631L3J     </t>
  </si>
  <si>
    <t>Toma de corriente de tipo universal. Marca/Modelo: SIMON/82</t>
  </si>
  <si>
    <t>Toma de corriente de tipo universal, bipolar con toma de suelo lateral (2P+T), 16 A 250 V, con tapa, precio alto, empotrada.
Marca/Modelo: SIMON/82 o equivalente.</t>
  </si>
  <si>
    <t xml:space="preserve">EG63BL4J     </t>
  </si>
  <si>
    <t>Toma corriente (2P+T),16A/250V,a/tapa,precio medio,mont.superf.</t>
  </si>
  <si>
    <t>Toma de corriente bipolar con toma de suelo lateral, (2P+T), 16 A 250 V, con tapa, precio medio, montada superficialmente.
Marca/Modelo: Marca/Modelo: SIMON/82 o equivalente.</t>
  </si>
  <si>
    <t xml:space="preserve">EG63BL5J     </t>
  </si>
  <si>
    <t>Toma corriente (2P+T) de superficie y estanco,16A/250V,a/tapa,pr</t>
  </si>
  <si>
    <t>Toma de corriente bipolar con toma de tierra lateral de superficie y estanco, (2P+T), 16 A 250 V, con tapa, precio medio, montada superficialmente.
Marca/Modelo: Marca/Modelo: SIMON/82 o equivalente.</t>
  </si>
  <si>
    <t xml:space="preserve">EG641LLJ     </t>
  </si>
  <si>
    <t>Pulsador empotrado. Marca/Modelo: SIMON/82</t>
  </si>
  <si>
    <t>Pulsador empotrado, 10 A 250 V, con 2 contactos NA, con tecla, precio alto, empotrado.
Marca/Modelo: SIMON/82 o equivalente.</t>
  </si>
  <si>
    <t xml:space="preserve">EG64P1LJ     </t>
  </si>
  <si>
    <t>Pulsador empotrado para stores, 10 A 250 V, con 2 contactos NA,</t>
  </si>
  <si>
    <t>Pulsador empotrado para stores, 10 A 250 V, con 2 contactos NA, con tecla, precio alto, empotrado.
Marca/Modelo: SIMON/82 o equivalente.</t>
  </si>
  <si>
    <t xml:space="preserve">EG612ALI     </t>
  </si>
  <si>
    <t>Alimentación electrica y control para motor de stores, mediante</t>
  </si>
  <si>
    <t>Alimentación electrica y control para motor de stores, mediante mecanismo salida de cableado.</t>
  </si>
  <si>
    <t xml:space="preserve">EG648MJL     </t>
  </si>
  <si>
    <t>Pulsador para colocar en mampara, incluyendo tapa.</t>
  </si>
  <si>
    <t>Pulsador para colocar en mampara, incluyendo tapa.
Totalmente montado.
Marca/Modelo: BTICINO/MAGIC o equivalente.</t>
  </si>
  <si>
    <t xml:space="preserve">EG611LEJ     </t>
  </si>
  <si>
    <t>Conjunto de presas empotrado a pared 4 mecanismos</t>
  </si>
  <si>
    <t>Conjunto de presas empotradas a pared de 2 columnas formado por los siguientes mecanismos:
- 2 tomas de corriente (2P+T) de 10/16 A y tapa.
- 2 tomas RJ45 categoría UTP.
Incluyendo cajas de empotramiento, tapas, y por lo general todo lo necesario para dejar la partida totalmente montada.
Marca/Modelo: SIMON/CIMA 500 o equivalente.</t>
  </si>
  <si>
    <t xml:space="preserve">EG611L5J     </t>
  </si>
  <si>
    <t>Conjunto de presas empotrado en el suelo 6 mecanismos</t>
  </si>
  <si>
    <t>Conjunto de presas empotradas en el suelo tipo columna UNEX 50 formado por los siguientes mecanismos:
- 4 tomas de corriente (2P+T) de 10/16 A y tapa.
- 2 tomas RJ45 categoría UTP.
Incluyendo cajas de empotramiento, tapas, y por lo general todo lo necesario para dejar la partida totalmente montada.
Marca/Modelo: Mecanismos: SIMON/82 y torreta SIMON/UNEX 50</t>
  </si>
  <si>
    <t xml:space="preserve">EG61KI3J     </t>
  </si>
  <si>
    <t>Conjunto de presas empotradas en el suelo. Marca/Modelo: PUK/UEK</t>
  </si>
  <si>
    <t>Conjunto de presas empotradas en el suelo formado por:
- 4 tomas de corriente general tipo schuko I+N+T de 16 A.
- 2 tomas RJ45 categoría 6 para voz y datos.
Totalmente untado y funcionando.
Marca/Modelo: PUK/UEKDD215-VE o equivalente.</t>
  </si>
  <si>
    <t>1.7.4.2</t>
  </si>
  <si>
    <t xml:space="preserve">1.7.4.3      </t>
  </si>
  <si>
    <t>Tubos, conducciones y canalizaciones</t>
  </si>
  <si>
    <t xml:space="preserve">EG312324     </t>
  </si>
  <si>
    <t>Cable Cu 0,6/1 kV,RZ1-K (AS),3x1,5mm2, a/cubierta poliolefines,C</t>
  </si>
  <si>
    <t>Cable con conductor de cobre de 0,6/1 kV de tensión asignada, con designación RZ1-K (AS), tripolar, de sección 3 x 1,5 mm2, con cubierta del cable de poliolefinas con baja emisión humos, construcción según norma UNE 21123-4, con una clase de reacción al fuego Cca-s1b,d1,a1 según norma UNE-EN 50575, colocado en tubo</t>
  </si>
  <si>
    <t xml:space="preserve">EG312334     </t>
  </si>
  <si>
    <t>Cable Cu 0,6/1 kV,RZ1-K (AS),3x2,5mm2, a/cubierta poliolefines,C</t>
  </si>
  <si>
    <t>Cable con conductor de cobre de 0,6/1 kV de tensión asignada, con designación RZ1-K (AS), tripolar, de sección 3 x 2,5 mm2, con cubierta del cable de poliolefinas con baja emisión humos, construcción según norma UNE 21123-4, con una clase de reacción al fuego Cca-s1b,d1,a1 según norma UNE-EN 50575, colocado en tubo</t>
  </si>
  <si>
    <t xml:space="preserve">EG312344     </t>
  </si>
  <si>
    <t>Cable Cu 0,6/1 kV,RZ1-K (AS),3x4mm2, a/cubierta poliolefines,Cca</t>
  </si>
  <si>
    <t>Cable con conductor de cobre de 0,6/1 kV de tensión asignada, con designación RZ1-K (AS), tripolar, de sección 3 x 4 mm2, con cubierta del cable de poliolefinas con baja emisión humos, construcción según norma UNE 21123 -4, con una clase de reacción al fuego Cca-s1b,d1,a1 según norma UNE-EN 50575, colocado en tubo</t>
  </si>
  <si>
    <t xml:space="preserve">EG312634     </t>
  </si>
  <si>
    <t>Cable Cu 0,6/1 kV,RZ1-K (AS),5x2,5mm2, a/cubierta poliolefines,C</t>
  </si>
  <si>
    <t>Cable con conductor de cobre de 0,6/1 kV de tensión asignada, con designación RZ1-K (AS), pentapolar, de sección 5 x 2,5 mm2, con cubierta del cable de poliolefinas con baja emisión humos, construcción según norma UNE 21123-4, con una clase de reacción al fuego Cca-s1b,d1,a1 según norma UNE-EN 50575, colocado en tubo</t>
  </si>
  <si>
    <t xml:space="preserve">EG312652     </t>
  </si>
  <si>
    <t>Cable 0,6/1 kV RZ1-K (AS), 5x6mm2,col.superf.</t>
  </si>
  <si>
    <t>Cable con conductor de cobre de 0,6/1 kV de tensión asignada, con designación RZ1-K (AS), pentapolar, de sección 5 x 6 mm2, con cubierta del cable de poliolefinas con baja emisión humos, colocado superficialmente</t>
  </si>
  <si>
    <t xml:space="preserve">EG312664     </t>
  </si>
  <si>
    <t>Cable Cu 0,6/1 kV,RZ1-K (AS),5x10mm2, a/cubierta poliolefines,Cc</t>
  </si>
  <si>
    <t>Cable con conductor de cobre de 0,6/1 kV de tensión asignada, con designación RZ1-K (AS), pentapolar, de sección 5 x 10 mm2, con cubierta del cable de poliolefinas con baja emisión humos, construcción según norma UNE 21123 -4, con una clase de reacción al fuego Cca-s1b,d1,a1 según norma UNE-EN 50575, colocado en tubo</t>
  </si>
  <si>
    <t xml:space="preserve">EG3121A2     </t>
  </si>
  <si>
    <t>Cable 0,6/1 kV RZ1-K (AS), 1x50mm2,col.superf.</t>
  </si>
  <si>
    <t>Cable con conductor de cobre de 0,6/1 kV de tensión asignada, con designación RZ1-K (AS), unipolar, de sección 1 x 50 mm2, con cubierta del cable de poliolefinas con baja emisión humos, colocado superficialmente</t>
  </si>
  <si>
    <t xml:space="preserve">EG3125C4     </t>
  </si>
  <si>
    <t>Cable Cu 0,6/1 kV,RZ1-K (AS),4x95mm2, a/coberta poliolefines,Cca</t>
  </si>
  <si>
    <t>Cable con conductor de cobre de 0,6/1 kV de tensión asignada, con designación RZ1-K (AS), tetrapolar, de sección 4 x 95 mm2, con cubierta del cable de poliolefinas con baja emisión humos, construcción según norma UNE 21123 -4, con una clase de reacción al fuego Cca-s1b,d1,a1 según norma UNE-EN 50575, colocado en tubo</t>
  </si>
  <si>
    <t xml:space="preserve">EG222715     </t>
  </si>
  <si>
    <t>Tubo flexible corrugado PVC, DN=20mm, 1J, 320N, 2000V, sob/falso</t>
  </si>
  <si>
    <t>Tubo flexible corrugado de PVC, de 20 mm de diámetro nominal, aislante y no propagador de la llama, resistencia al impacto de 1 J, resistencia a compresión de 320 N y una rigidez dieléctrica de 2000 V, montado sobre falso techo</t>
  </si>
  <si>
    <t xml:space="preserve">EG222815     </t>
  </si>
  <si>
    <t>Tubo flexible corrugado PVC,DN=25mm,1J,320N,2000V,sob/falso tech</t>
  </si>
  <si>
    <t>Tubo flexible corrugado de PVC, de 25 mm de diámetro nominal, aislante y no propagador de la llama, resistencia al impacto de 1 J, resistencia a compresión de 320 N y una rigidez dieléctrica de 2000 V, montado sobre falso techo</t>
  </si>
  <si>
    <t xml:space="preserve">EG222915     </t>
  </si>
  <si>
    <t>Tub flexible corrugat PVC,DN=32mm,1J,320N,2000V,sob/sostremort</t>
  </si>
  <si>
    <t>Tubo flexible corrugado de PVC, de 32 mm de diámetro nominal, aislante y no propagador de la llama, resistencia al impacto de 1 J, resistencia a compresión de 320 N y una rigidez dieléctrica de 2000 V, montado sobre falso techo</t>
  </si>
  <si>
    <t xml:space="preserve">EG21271J     </t>
  </si>
  <si>
    <t>Tubo rígido PVC,DN=20mm,impacto=2J,resist.compres.=1250N</t>
  </si>
  <si>
    <t>Tubo rígido de PVC, de 20 mm de diámetro nominal, aislante y no propagador de la llama, con una resistencia al impacto de 2 J, resistencia a compresión de 1250 N y una rigidez dieléctrica de 2000 V, con unión enchufada y montado superficialmente</t>
  </si>
  <si>
    <t xml:space="preserve">EG151512     </t>
  </si>
  <si>
    <t>Caja deriv.plástico,100x100mm,prot.IP-40,p/munt.superf.</t>
  </si>
  <si>
    <t>Caja de derivación cuadrada de plástico, de 100x100 mm, con grado de protección IP-40, montada superficialmente</t>
  </si>
  <si>
    <t xml:space="preserve">EG161421     </t>
  </si>
  <si>
    <t>Caja deriv.plástico,100x160mm,prot.IP-54,empotrada</t>
  </si>
  <si>
    <t>Caja de derivación rectangular de plástico, de 100x160 mm, con grado de protección IP-54, empotrada</t>
  </si>
  <si>
    <t xml:space="preserve">EG380707     </t>
  </si>
  <si>
    <t>Conductor Cu nu,1x16mm2,munt.p.tierra</t>
  </si>
  <si>
    <t>Conductor de cobre desnudo, unipolar de sección 1x16 mm2, montado en malla de puesta a tierra</t>
  </si>
  <si>
    <t xml:space="preserve">EG2DB8D8     </t>
  </si>
  <si>
    <t>Bandeja chapa lisa+cubierta acero galv.calent,60mmx100mm,col.sus</t>
  </si>
  <si>
    <t>Bandeja metálica de chapa lisa con cubierta de acero galvanizado en caliente, de altura 60 mm y anchura 100 mm, colocada suspendida de paramentos horizontales con elementos de soporte</t>
  </si>
  <si>
    <t xml:space="preserve">EG2DB8E1     </t>
  </si>
  <si>
    <t>Bandeja chapa lisa acero galv.caliente,60mmx150mm,col.s/sup.hori</t>
  </si>
  <si>
    <t>Bandeja metálica de chapa lisa de acero galvanizado en caliente, de altura 60 mm y anchura 150 mm, colocada sobre soportes horizontales con elementos de soporte</t>
  </si>
  <si>
    <t xml:space="preserve">EG2DGLLJ     </t>
  </si>
  <si>
    <t>Bandeja reja+separador acero,60mmx150mm,col.susp/param.horiz.</t>
  </si>
  <si>
    <t>Bandeja metálica reja con separadores de acero, de altura 60 mm y anchura 150 mm, colocada suspendida de paramentos horizontales con elementos de soporte.
Marca/Modelo: PIENSA/REJIBAND o equivalente.</t>
  </si>
  <si>
    <t xml:space="preserve">EG2B2LGJ     </t>
  </si>
  <si>
    <t>Columna portamecanismos de aluminio. Marca/Modelo: OBO/ISSDM455F</t>
  </si>
  <si>
    <t>Columna portamecanismos de aluminio, para adaptación de mecanismos, de anchura 130 mm, de profundidad 45 mm, de 2 tapas, con compartimentos, anodizado gris, montada sobre paramento vertical, con parte proporcional de accesorios y elementos de acabado .
Marca/Modelo: OBO/ISSDM455FRW o equivalente.</t>
  </si>
  <si>
    <t xml:space="preserve">EG2B263J     </t>
  </si>
  <si>
    <t>Canal de PVC, para adaptación de mecanismos, de ancho 130 mm, de</t>
  </si>
  <si>
    <t>Canal de PVC, para adaptación de mecanismos, de anchura 130 mm, de profundidad 53 mm, de 2 tapas, con compartimentos, montada sobre paramento vertical, con parte proporcional de accesorios y elementos de acabado.
Marca/Modelo: SIMON/K45 CONNECT o equivalente.</t>
  </si>
  <si>
    <t>1.7.4.3</t>
  </si>
  <si>
    <t xml:space="preserve">1.7.4.4      </t>
  </si>
  <si>
    <t xml:space="preserve">EEV29071     </t>
  </si>
  <si>
    <t>Sensor de presencia y luminosidad ambiente para montaje empotrad</t>
  </si>
  <si>
    <t>Sensor de presencia y luminosidad ambiente para montaje empotrado en techo.
Marca/Modelo: LUXOMAT/PD-2-M-DALI/DSI-FT o equivalente.</t>
  </si>
  <si>
    <t xml:space="preserve">EEV52X54     </t>
  </si>
  <si>
    <t>Instalación de comunicación de punto de control, DALI de ilumina</t>
  </si>
  <si>
    <t>Instalación de comunicación por unidad de sensor, DALI de iluminación, incluyendo cableados, tubos corrugados, tubos rígidos y todo lo necesario para dejar la partida totalmente terminada y funcionando.</t>
  </si>
  <si>
    <t>1.7.4.4</t>
  </si>
  <si>
    <t xml:space="preserve">1.7.4.5      </t>
  </si>
  <si>
    <t xml:space="preserve">EY00I10E     </t>
  </si>
  <si>
    <t>Legalizaciones electricidad según RBT. Incluyendo tasas y entida</t>
  </si>
  <si>
    <t>Legalizaciones electricidad según RBT. Incluyendo tasas y entidades de control.</t>
  </si>
  <si>
    <t xml:space="preserve">EY001112     </t>
  </si>
  <si>
    <t>1.7.4.5</t>
  </si>
  <si>
    <t>1.7.4</t>
  </si>
  <si>
    <t xml:space="preserve">1.7.5        </t>
  </si>
  <si>
    <t>Instalación de Iluminación</t>
  </si>
  <si>
    <t xml:space="preserve">EHB56GJJ     </t>
  </si>
  <si>
    <t>Luminaria lineal tubular. Marca/Modelo: LAMP/NORDEON F-LED 2 REF</t>
  </si>
  <si>
    <t>Luminaria lineal tubular de 1575 mml, con lámpara de 40,5W, 5600lm.
Incluyendo lámparas, marco empotrado, fuente de alimentación, colocada, conexionada y en perfecto funcionamiento.
Marca/Modelo: LAMP/NORDEON F-LED 2 REF:62012004 o equivalente.</t>
  </si>
  <si>
    <t xml:space="preserve">EH2DA13J     </t>
  </si>
  <si>
    <t>Luminaria tipo downlight. Marca/Modelo: LAMP/KOMBIC 150 RD REF:</t>
  </si>
  <si>
    <t>Luminaria tipo downlight de techo con lámpara led de 19,8W, 2072 lm, 3000K, IP43, DALI.
Incluyendo lámparas, colocada, conexionada y en perfecto funcionamiento.
Marca/Modelo: LAMP/KOMBIC 150 RD REF: K21RD3040OP830NWW o equivalente.</t>
  </si>
  <si>
    <t xml:space="preserve">EH25DX11     </t>
  </si>
  <si>
    <t>Luminaria downlight. Marca/Modelo: LAMP/KOMBIC 150 RD REF. K21RD</t>
  </si>
  <si>
    <t>Luminaria tipo downlight circular para empotrar en techo con lámpara de Led de 19,8W, IP43, 3000K, 1665lm.
Incluyendo lámparas, colocada, conexionada y en perfecto funcionamiento.
Marca/Modelo: LAMP/KOMBIC 150 RD REF. K21RD3040WF830NWW o equivalente.</t>
  </si>
  <si>
    <t xml:space="preserve">EH25DX1B     </t>
  </si>
  <si>
    <t>Luminaria downlight DALI. Marca/Modelo: LAMP/KOMBIC 150 RD REF.</t>
  </si>
  <si>
    <t>Luminaria tipo downlight circular para empotrar en techo con lámpara de Led de 28W, IP43, 3000K, 2241lm, DALI.
Incluyendo lámparas, colocada, conexionada y en perfecto funcionamiento.
Marca/Modelo: LAMP/KOMBIC 150 RD REF. K21RD3540WF830DMW o equivalente.</t>
  </si>
  <si>
    <t xml:space="preserve">EH25DX3D     </t>
  </si>
  <si>
    <t>Luminaria downlight DALI. Marca/Modelo: LAMP/ KOMBIC 150 SF REF.</t>
  </si>
  <si>
    <t>Luminaria tipo downlight circular para empotrar en techo con lámpara de Led de 28,3W, IP40, 3500K, 2871lm, DALI.
Incluyendo lámparas, colocada, conexionada y en perfecto funcionamiento.
Marca/Modelo: LAMP/ KOMBIC 150 SF REF. K21SF3540OP840DWW o equivalente.</t>
  </si>
  <si>
    <t xml:space="preserve">EH25DL3J     </t>
  </si>
  <si>
    <t>Luminaria modular 60x60 DALI. Marca/Modelo: LAMP/PL306035OP4040D</t>
  </si>
  <si>
    <t>Luminaria modular para empotrar en techo de pladur de 60x60 cm con difusor policarbonato opal, con lámpara de 31W, 4000K, 3819lm.
Incluyendo lámparas, marco empotrado, fuente de alimentación, colocada, conexionada y en perfecto funcionamiento.
Marca/Modelo: LAMP/PL306035OP4040DW o equivalente.</t>
  </si>
  <si>
    <t xml:space="preserve">EHB56L7J     </t>
  </si>
  <si>
    <t>Luminària 60x60 modular. Marca/Modelo: NORMALIT/LUZERNA AVANT</t>
  </si>
  <si>
    <t>Luminaria modular 60x60 para empotrar en techo de pladur de 60x60 cm con difusor policarbonato opal, con lámpara de 32W, 4000K, 5140lm.
Incluyendo lámparas, marco empotrado, fuente de alimentación, colocada, conexionada y en perfecto funcionamiento.
Marca/Modelo: NORMALIT/LUZERNA AVANT o equivalente.</t>
  </si>
  <si>
    <t xml:space="preserve">EHB56L8J     </t>
  </si>
  <si>
    <t>Estructura superf i suspendid 1680. Marca/Modelo: LAMP MODEL FIL</t>
  </si>
  <si>
    <t>Estructura de superficie y suspendida en techo con lámpara de 1680 mm, led de 24,7W, 2631lm, IP20, IK07.
Incluyendo lámparas, marco empotrado, fuente de alimentación, pp accesorio linea continua, tapas inicio-final, cable para suspensión colocada, conexionada y en perfecto funcionamiento.
Marca/Modelo: LAMP MODELO FIL45 SUR 1680 3900 NW OP COMF BK. REF. F41SF168MOPR840NB o equivalente.</t>
  </si>
  <si>
    <t xml:space="preserve">EHB56L9J     </t>
  </si>
  <si>
    <t>Estructura superf i suspendid 1120. Marca/Modelo: LAMP/ FIL45 SU</t>
  </si>
  <si>
    <t>Estructura de superficie y suspendida en techo con lámpara de 1680 mm, led de 17,5W, 1754lm, IP20, IK07.
Incluyendo lámparas, marco empotrado, fuente de alimentación, pp accesorio linea continua, tapas inicio-final, cable para suspensión colocada, conexionada y en perfecto funcionamiento.
Marca/Modelo: LAMP/ FIL45 SUR 1120 2600 NW OP COMF BK. REF. F41SF112MOPR840NB o equivalente.</t>
  </si>
  <si>
    <t xml:space="preserve">EH4L2L2J     </t>
  </si>
  <si>
    <t>Luminaria para suspender. Marca/Modelo: LAMP/MOODY REF: SMO25U20</t>
  </si>
  <si>
    <t>Luminaria para suspender de carril con lámpara led de 20.5W, IP20, 4000K, 1395lm.
Totalmente montado y funcionando.
Marca/Modelo: LAMP/MOODY REF: SMO25U20FL840NBW o equivalente.</t>
  </si>
  <si>
    <t xml:space="preserve">EH1L114M     </t>
  </si>
  <si>
    <t>Tira de led. Marca/Modelo: LLURIA/STAR 4 CMT-14,4-27-24</t>
  </si>
  <si>
    <t>Tira de led IP20 de 14 W/m, 3000K, 625 lm, de superficie.
Incluyendo fuente de alimentación, tapas de inicio-final de perfilería, clips de montaje, difusor opal por la perfilería y todo lo necesario para dejar colocado, conexionado y en perfecto funcionamiento.
Marca/Modelo: LLURIA/STAR 4 CMT-14,4-27-24 o equivalente.</t>
  </si>
  <si>
    <t xml:space="preserve">EH12JX20     </t>
  </si>
  <si>
    <t>Luminaria de pared de superficie. Marca/Modelo: RZB/FLAT POLYMER</t>
  </si>
  <si>
    <t>Luminaria de pared de superficie con lámpara led de 21W, 1850lm, 3000K, IP40, D460.
Incluyendo lámparas, colocada, conexionada y en perfecto funcionamiento.
Marca/Modelo: RZB/FLAT POLYMERO KREIS REF: 311952.002.1 o equivalente.</t>
  </si>
  <si>
    <t xml:space="preserve">EH12JX2K     </t>
  </si>
  <si>
    <t>Luminaria de pared y kit emergencia. Marca/Modelo: RZB/FLAT POLY</t>
  </si>
  <si>
    <t>Luminaria de pared de superficie con lámpara led de 21W, 1750lm, 3000K, IP40, D460 con kit de emergencia.
Incluyendo lámparas, colocada, conexionada y en perfecto funcionamiento.
Marca/Modelo: RZB/FLAT POLYMERO KREIS REF: 672402.002.4 o equivalente.</t>
  </si>
  <si>
    <t xml:space="preserve">EH61RHEJ     </t>
  </si>
  <si>
    <t>Equipo autónomo de emergencia. Marca/Modelo: DAISALUX/IZAR N30</t>
  </si>
  <si>
    <t>Equipo autónomo de emergencia y señalización de lumens indicado en planos. Con cumplimiento normativo UNE 60598-2-22.
Incluyendo lámparas, colocada, conexionada y en perfecto funcionamiento.
Marca/Modelo: DAISALUX/IZAR N30 o equivalente.</t>
  </si>
  <si>
    <t xml:space="preserve">EH61RH4J     </t>
  </si>
  <si>
    <t>Lum emerg.led. Marca/Modelo: DAISALUX/HYDRA LD N2</t>
  </si>
  <si>
    <t>Luminaria de emergencia y señalización con lámpara led de 100 hasta 260 lúmenes, de 1 h de autonomía, como máximo, montada superficialmente o empotrado en el techo o pared.
Marca/Modelo: DAISALUX/HYDRA LD N2 o equivalente.</t>
  </si>
  <si>
    <t xml:space="preserve">EH61RH5J     </t>
  </si>
  <si>
    <t>Lum emerg.led. Marca/Modelo: DAISALUX/HYDRA LD N6</t>
  </si>
  <si>
    <t>Luminaria de emergencia y señalización con lámpara led de 100 hasta 260 lúmenes, de 1 h de autonomía, como máximo, montada superficialmente o empotrado en el techo o pared.
Marca/Modelo: DAISALUX/HYDRA LD N6 o equivalente.</t>
  </si>
  <si>
    <t>1.7.5</t>
  </si>
  <si>
    <t xml:space="preserve">1.7.6        </t>
  </si>
  <si>
    <t>Voz y datos</t>
  </si>
  <si>
    <t xml:space="preserve">EP74S41J     </t>
  </si>
  <si>
    <t>Armario metál.+bastid.rack 19´´,42 U,2000x800x800mm,1 comp.,a/pu</t>
  </si>
  <si>
    <t>Armario metálico con bastidor tipo rack 19´´, de 42 unidades de altura, de 2000 x 800 x 800 mm (altura x anchura x profundidad), de 1 compartimento, con 1 puerta de cristal securizado con cerradura y llave, con paneles laterales y estructura desmontable, colocado.</t>
  </si>
  <si>
    <t xml:space="preserve">EP7Z6414     </t>
  </si>
  <si>
    <t>Bandeja fija chapa acero p/rack 19´´,fijación frontal s/bastidor</t>
  </si>
  <si>
    <t>Bandeja fija de chapa de acero para armario de comunicaciones rack 19´´, sistema de fijación frontal sobre el bastidor, de 2 unidades de altura, para una carga máxima de 20 kg y una profundidad de 400 mm, fijada mecánicamente</t>
  </si>
  <si>
    <t xml:space="preserve">EP7ZA131     </t>
  </si>
  <si>
    <t>Módulo ventil.p/rack 19´´,3 ventilador axial,2 U,230V,Q=400m3/h,</t>
  </si>
  <si>
    <t>Módulo de ventiladores para armario de comunicaciones rack 19´´, con 3 ventiladores de tipo axial, de 2 unidades de altura, 230 V de tensión de alimentación y un caudal de aire de 400 m3/h, colocado</t>
  </si>
  <si>
    <t xml:space="preserve">EP7ZE1C2     </t>
  </si>
  <si>
    <t>Regl.aliment.fija,12 schucko 2P+T,int.2P-16A,p/armar. rack 19´´,</t>
  </si>
  <si>
    <t>Regleta de alimentación fija, con 12 bases schucko 2P+T de 16 A y 250 V, y un interruptor bipolar de 16 A, para armarios rack 19´´, de 1 unidad de altura, montaje vertical, fijada mecánicamente</t>
  </si>
  <si>
    <t xml:space="preserve">EP7Z1M78     </t>
  </si>
  <si>
    <t>Panel int.deslizante,24 RJ45 cat.6 U/UTP,p/rack 19´´,1U,a/org.ca</t>
  </si>
  <si>
    <t>Panel integrado deslizante, equipado con 24 conectores RJ45 categoría 6 U/UTP, para montar sobre bastidor rack 19´´, de 1 unidad de altura, con organizador de cables y portaetiquetas, fijado mecánicamente</t>
  </si>
  <si>
    <t xml:space="preserve">EP7311D3     </t>
  </si>
  <si>
    <t>Toma señal,tipo univ.,RJ45 simple,cat.6 U/UTP,despl.aisla.,a/tap</t>
  </si>
  <si>
    <t>Toma de señal de voz y datos, de tipo universal, con conector RJ45 simple, categoría 6 U/UTP, con conexión por desplazamiento del aislamiento, con tapa, precio alto, empotrada</t>
  </si>
  <si>
    <t xml:space="preserve">EP7351E1     </t>
  </si>
  <si>
    <t>Toma señal,tipo mod.1mód.estrecho,RJ45 simple,cat.6 F/UTP,despl.</t>
  </si>
  <si>
    <t>Toma de señal de voz y datos, de tipo modular de 1 módulo estrecho, con conector RJ45 simple, categoría 6 F/UTP, con conexión por desplazamiento del aislamiento, con tapa, precio económico, montada sobre caja o bastidor</t>
  </si>
  <si>
    <t xml:space="preserve">EPD6113J     </t>
  </si>
  <si>
    <t>Punto simple de terminación de red, para una línea telefónica, f</t>
  </si>
  <si>
    <t>Punto simple de terminación de red, para una línea telefónica, fijado mecánicamente</t>
  </si>
  <si>
    <t xml:space="preserve">EP43C430     </t>
  </si>
  <si>
    <t>Cable de red 4 par.,a/2xRJ45 cat.6 F/UTP,llargo 0,5-1,6m,col.</t>
  </si>
  <si>
    <t>Cable de red de 4 pares, con 2 conectores RJ45, categoría 6 F/UTP, CPRcca, de 0,5 a 1,6 m de largo, colocado</t>
  </si>
  <si>
    <t xml:space="preserve">EP43C450     </t>
  </si>
  <si>
    <t>Cable de red 4 par.,a/2xRJ45 cat.6 U/UTP,llargo 1,6-3,2m,col.</t>
  </si>
  <si>
    <t>Cable de red de 4 pares, con 2 conectores RJ45, categoría 6 F/UTP, CPRcca de 1,6 a 3,2 m de largo, colocado</t>
  </si>
  <si>
    <t xml:space="preserve">EP434A5J     </t>
  </si>
  <si>
    <t>Cable trans.datos,Cu,4par.,cat.6a F/UTP,poliolefina/poliolefina,</t>
  </si>
  <si>
    <t>Cable para transmisión de datos con conductor de cobre, de 4 pares, categoría 6a F/UTP, CPR Cca, aislamiento de poliolefina y cubierta de poliolefina, de baja emisión de humos y opacidad reducida, no propagador de la llama según UNE-EN 60332-1-2, colocado bajo tubo o canal</t>
  </si>
  <si>
    <t xml:space="preserve">EG222711     </t>
  </si>
  <si>
    <t>Tubo flexible corrugado PVC,DN=20mm,1J,320N,2000V</t>
  </si>
  <si>
    <t>Tubo flexible corrugado de PVC, de 20 mm de diámetro nominal, aislante y no propagador de la llama, resistencia al impacto de 1 J, resistencia a compresión de 320 N y una rigidez dieléctrica de 2000 V, montado empotrado</t>
  </si>
  <si>
    <t xml:space="preserve">EP434711     </t>
  </si>
  <si>
    <t>Módulo 360 CAT6 GigaSPEED X10D de color blanco.</t>
  </si>
  <si>
    <t>Módulo 360 CAT6 GigaSPEED X10D de color blanco.
Totalmente instalado y comprobado, con p.p. de accesorios y aprobado por D.F.</t>
  </si>
  <si>
    <t xml:space="preserve">EP7ZE1E2     </t>
  </si>
  <si>
    <t>Certificación de funcionamiento de todos los puntos de trabajo e</t>
  </si>
  <si>
    <t>Certificación de funcionamiento de todos los puntos de trabajo existentes en el edificio.
Incluyendo trabajos de etiquetado, rotulación según Depratment d'Educació</t>
  </si>
  <si>
    <t xml:space="preserve">EY0011CC     </t>
  </si>
  <si>
    <t>1.7.6</t>
  </si>
  <si>
    <t xml:space="preserve">1.7.7        </t>
  </si>
  <si>
    <t>Audiovisuales</t>
  </si>
  <si>
    <t xml:space="preserve">EP49U010     </t>
  </si>
  <si>
    <t>Cable trenzado especial para sonorizaciones, resistente al fuego</t>
  </si>
  <si>
    <t>Cable trenzado especial para sonorizaciones, resistente al fuego 3h, paralelo bicolor para conexión de altavoces (2x1,5), colocado en tubo.</t>
  </si>
  <si>
    <t xml:space="preserve">EG3RE5FJ     </t>
  </si>
  <si>
    <t>Conector HDMI, montado sobre soporte de módulo ancho doble en ca</t>
  </si>
  <si>
    <t>Conector HDMI, montado sobre soporte de módulo ancho doble en caja de mecanismo modular.</t>
  </si>
  <si>
    <t xml:space="preserve">EG3RE5DJ     </t>
  </si>
  <si>
    <t>Conector JACK 3,5, montado sobre soporte de módulo ancho doble e</t>
  </si>
  <si>
    <t>Conector JACK 3,5, montado sobre soporte de módulo ancho doble en caja de mecanismo modular.</t>
  </si>
  <si>
    <t xml:space="preserve">EP4349FJ     </t>
  </si>
  <si>
    <t>Cable HDMI premium de alta velocidad y de alta velocidad ultra f</t>
  </si>
  <si>
    <t>Cable HDMI premium de alta velocidad y de alta velocidad ultra flexibles, de 3,6m de longitud, colocado.
Marca/Modelo: Extron/HDMI ULTRA/12.</t>
  </si>
  <si>
    <t xml:space="preserve">EY0011AU     </t>
  </si>
  <si>
    <t>1.7.7</t>
  </si>
  <si>
    <t xml:space="preserve">1.7.8        </t>
  </si>
  <si>
    <t>Control de Accessos</t>
  </si>
  <si>
    <t xml:space="preserve">EP31E13J     </t>
  </si>
  <si>
    <t>Control de accesos con sistema IP para gestionar 45 puertos,</t>
  </si>
  <si>
    <t>Control de accesos con sistema IP para gestionar 45 puertos, incluyendo el siguiente material:
- Placa CPV IP para gestionar placas esclavas.
- Módulos lectores.
- Cajas por transformador de hasta 2 placas.
- Lector de proximidad y marco de montaje.
- Cerradura puerta.
- Pulsador de salida.
Incluyendo el cableado, tubos, canalizaciones y puesta en marcha y todo lo necesario para su correcto funcionamiento.</t>
  </si>
  <si>
    <t>1.7.8</t>
  </si>
  <si>
    <t xml:space="preserve">1.7.9        </t>
  </si>
  <si>
    <t>Instalaciones de protección contra incendios</t>
  </si>
  <si>
    <t xml:space="preserve">1.7.9.1      </t>
  </si>
  <si>
    <t>Protección de Incendios</t>
  </si>
  <si>
    <t xml:space="preserve">EM12A03J     </t>
  </si>
  <si>
    <t>Central de detección de incendios analógica de un lazo no amplia</t>
  </si>
  <si>
    <t>Central de detección de incendios analógica de un lazo no ampliable. Amv las siguientes características:
- Capacidad máxima: 250 dispositivos (125 detectores + 125 módulos/pulsadores/sirenas).
- 512 zonas.
- 2 salidas estándar supervisadas pre-programadas como sirenas.
- 4 salidas adicionales (alarma y avería general), 2 libras de tensión y 2 supervisadas.
- 2 entradas configurables (monitorización y control).
- Puerto Ethernet.
- Integrable en ATS8600.
- 3 puertos USB y puerto RS232.
- Conectable en red RS485 mediante tarjeta opcional (2010-2-NB).
- Salida auxiliar 24Vdc con reset opcional, 3 niveles de operador.
- Certificados: CE, CPR (EN54 partes 2 y 4), WEEE y RoHS.
- Dimensiones: 450x550x171mm.
Marca/Modelo: KILSEN/KFP-AF1-09 o equivalente.</t>
  </si>
  <si>
    <t xml:space="preserve">EM121207     </t>
  </si>
  <si>
    <t>Bateria recargable de tipo ácido-plomo, 12V, 7Ah, VdS.</t>
  </si>
  <si>
    <t>Bateria recargable de tipo ácido-plomo, 12V, 7Ah, VdS.
Marca/Modelo: KILSEN/BS127N o equivalente</t>
  </si>
  <si>
    <t xml:space="preserve">EM13JL3J     </t>
  </si>
  <si>
    <t>Tarjeta de red para centrales de la serie 2010 que le permite cr</t>
  </si>
  <si>
    <t>Tarjeta de red para centrales de la serie 2010 que le permite crear una red de centrales
analógicas y convencionales (clase A/B), con un máximo de 32 nodos/32 lazos/64 zonas.
Marca/Modelo: KILSEN/2010-2-NB o equivalente.</t>
  </si>
  <si>
    <t xml:space="preserve">EM11113J     </t>
  </si>
  <si>
    <t>Detector humos óptico. Marca/Modelo: KILSEN/KL731A+KZ705</t>
  </si>
  <si>
    <t>Detector óptico de humo para sistema analógico, incorpora algoritmos de verificación y compensación de suciedad. Led indicador de estado y salida para piloto remoto o zumbador. Color blanco. Incluyendo base de conexión Z-200. Certificado CPR EN 54-7.
Marca/Modelo: KILSEN/KL731A+KZ705 o equivalente.</t>
  </si>
  <si>
    <t xml:space="preserve">EM1421DJ     </t>
  </si>
  <si>
    <t>Pulsador alarma. Marca/Modelo: KILSEN/KAL455+DMN782</t>
  </si>
  <si>
    <t>Pulsador manual de alarma direccionable, con indicador de estado led y clave de prueba, conexión terminales, posibilidades de montaje empotrado o superficie. Cristal (DM715) y accesorio de montaje superficial incluido, material ABS, color rojo. IP24. Dimensiones: 89x93x27,5mm. Certificados: CE y CPR (EN54 parte 11)., montado superficialmente.
Incluyendo tapa basculante para protección de plástico.
Marca/Modelo: KILSEN/KAL455+DMN782 o equivalente.</t>
  </si>
  <si>
    <t xml:space="preserve">EM1312JJ     </t>
  </si>
  <si>
    <t>Sirena electr. Marca/Modelo: KILSEN/SK08A</t>
  </si>
  <si>
    <t>Sirena direccionable para conexión directa a lazo de detección. Ocupa una dirección en el lazo y programable desde la central. Se alimenta del lazo. Potencia acústica máxima: 86 dB.
Dimensiones: 60xØ93mm.
Certificados: CE y CPR (EN54 parte 3).
Totalmente montada y funcionando.
Marca/Modelo: KILSEN/SK08A o equivalente.</t>
  </si>
  <si>
    <t xml:space="preserve">EM17U03J     </t>
  </si>
  <si>
    <t>Módulo analógico. Marca/Modelo: KILSEN/KAL790</t>
  </si>
  <si>
    <t>Módulo de una entrada de contacto NA y una salida de relé libre de tensión C, NC, NA para el control de retenedores y compuertas, ocupa una dirección en el lazo y precisa alimentación 24 Vcc no reseteable. Con las siguientes características:
- Incorpora indicador de estado led. IP55.
- Dimensiones: 150x110x70mm.
- Certificados: CE y CPR (EN54 parte 18).
Totalmente montado y funcionando.
Marca/Modelo: KILSEN/KAL790 o equivalente.</t>
  </si>
  <si>
    <t xml:space="preserve">EAWS1L0J     </t>
  </si>
  <si>
    <t>Reten.magnét.puerta. Marca/Modelo: KILSEN/FE230</t>
  </si>
  <si>
    <t>Retenedor electromagnético para montaje en superficie con pulsador de desbloqueo. Con las siguientes características;
- Fuerza de retención: 400N.
- Alimentación: 24Vcc/67mA.
- Imán IP54, retenedor IP42.
- Placa de retención con rótula incluida.
- Protección de polaridad inversa.
- Dimensiones: 110x85x38m.
Marca/Modelo: KILSEN/FE230 o equivalente.</t>
  </si>
  <si>
    <t xml:space="preserve">EP49U01C     </t>
  </si>
  <si>
    <t>Cable sin apantallar trenzado con 10 vueltas/m, colocado en tubo</t>
  </si>
  <si>
    <t>Cable sin apantallar trenzado con 10 vueltas/m, colocado en tubo.</t>
  </si>
  <si>
    <t xml:space="preserve">EG317224     </t>
  </si>
  <si>
    <t>Cable 0,6/1 kV SZ1-K (AS+), 2x1,5mm2,col.tubo</t>
  </si>
  <si>
    <t>Cable con conductor de cobre de 0,6/1 kV de tensión asignada, con designación SZ1-K (AS+), bipolar, de sección 2 x 1,5 mm2, con cubierta del cable de poliolefinas con baja emisión humos, colocado en tubo</t>
  </si>
  <si>
    <t xml:space="preserve">EMSB31F1     </t>
  </si>
  <si>
    <t>Rótulo señ. instal.protección/incendis,210x210mm2,làm.vinil/adhe</t>
  </si>
  <si>
    <t>Rótulo señalización instalación de protección contra incendios, cuadrado, de 210x210 mm2 de lámina de vinilo autoadhesiva, fotoluminiscente categoría B según UNE 23035-4, colocado adherido sobre paramento vertical</t>
  </si>
  <si>
    <t xml:space="preserve">EMSB31A3     </t>
  </si>
  <si>
    <t>Placas de señalización interior para indicació de mesures de sal</t>
  </si>
  <si>
    <t>Placas de señalización interior para indicación de medidas de salvamento y vías de evacuación, de dimensiones según UNE, con pintura fotoluminiscente según normas UNE y DIN, fijada mecánicamente a techo o pared. Instaladas de acuerdo con el proyecto de actividad y cumpliendo el CTE y RSCIE.</t>
  </si>
  <si>
    <t>1.7.9.1</t>
  </si>
  <si>
    <t xml:space="preserve">1.7.9.2      </t>
  </si>
  <si>
    <t>Extinción de Incendios</t>
  </si>
  <si>
    <t xml:space="preserve">EM31351K     </t>
  </si>
  <si>
    <t>Extintor manual CO2,5kg,presión incorpo.,pintado,armario mont.su</t>
  </si>
  <si>
    <t>Extintor manual de dióxido de carbono, de carga 5 kg, con presión incorporada, pintado, con armario montado superficialmente</t>
  </si>
  <si>
    <t xml:space="preserve">EM31261K     </t>
  </si>
  <si>
    <t>Extintor manual polso seca poliv.,6kg,pressió incorpo.,pintado,a</t>
  </si>
  <si>
    <t>Extintor manual de polvo seco polivalente, de carga 6 kg, con presión incorporada, pintado, con armario montado superficialmente</t>
  </si>
  <si>
    <t xml:space="preserve">EM312LRB     </t>
  </si>
  <si>
    <t>Desmontaje y posterior montaje en nueva ubicación de extintor ma</t>
  </si>
  <si>
    <t>Desmontaje y posterior montaje en nueva ubicación de extintor manual de polvo seco polivalente indicado en planos.
Incluyendo todo lo necesario para dejar la partida totalmente terminada.</t>
  </si>
  <si>
    <t xml:space="preserve">EM313LRB     </t>
  </si>
  <si>
    <t>Desmontaje y posterior montaje en nueva ubicación de extintor manual de dióxido de carbono, indicada en planos.
Incluyendo todo lo necesario para dejar la partida totalmente terminada.</t>
  </si>
  <si>
    <t xml:space="preserve">EM235AAA     </t>
  </si>
  <si>
    <t>Boca de incendios equipada de 25 mm de diámetro,</t>
  </si>
  <si>
    <t>Boca de incendios equipada de 25 mm de diámetro, BIE-25, formada por armario de chapa de acero pintada y puerta de chapa de acero pintada, incluida BIE (devanadora de alimentación axial abatible, manguera de 20 m y lanza), para colocar superficialmente, incluido parte proporcional de accesorios y todo el pequeño material auxiliar de conexión y montaje</t>
  </si>
  <si>
    <t xml:space="preserve">EM235LRB     </t>
  </si>
  <si>
    <t>Desmontaje y posterior montaje en nueva ubicación de boca de inc</t>
  </si>
  <si>
    <t>Desmontaje y posterior montaje en nueva ubicación de boca de incendios equipada de 25 mm de diámetro, BIE-25, para colocar superficialmente.
Incluyendo el conexionado con la instalación existente y por lo general todo lo necesario para dejar la partida totalmente terminada y funcionando.</t>
  </si>
  <si>
    <t xml:space="preserve">PF42-65C1    </t>
  </si>
  <si>
    <t>Tubo acero inox.1.4404 (AISI 316L),42x1.2,serie 1 s/UNE-EN 10312</t>
  </si>
  <si>
    <t>Tubo de acero inoxidable 1.4404 (AISI 316L) con soldadura longitudinal, de 42 mm de diámetro exterior y 1,2 mm de espesor de pared, serie 1 según UNE-EN 10312, unión a presión, con grado de dificultad alto y colocado superficialmente
Criterio de medición: m de longitud instalada, medida según las especificaciones de la DT, entre los ejes de los elementos o de los puntos a conectar.
Este criterio incluye las pérdidas de material como consecuencia de los recortes.</t>
  </si>
  <si>
    <t xml:space="preserve">PMS0-6Z0D    </t>
  </si>
  <si>
    <t>Rótulo señalización instalación de protección contra incendios,</t>
  </si>
  <si>
    <t>Rótulo señalización instalación de protección contra incendios, cuadrado, de 210x210 mm2 de lámina poliéster autoadhesiva, colocado adherido sobre paramento vertical
Criterio de medición: Unidad de cantidad colocada según las especificaciones de la DT.</t>
  </si>
  <si>
    <t xml:space="preserve">KM236L3J     </t>
  </si>
  <si>
    <t>Trabajos de vaciado de la instalación existente y posterior llen</t>
  </si>
  <si>
    <t>Trabajos de vaciado de la instalación existente y posterior llenado.
Incluyendo todo lo necesario para el correcto funcionamiento de la instalación.</t>
  </si>
  <si>
    <t>1.7.9.2</t>
  </si>
  <si>
    <t xml:space="preserve">1.7.9.3      </t>
  </si>
  <si>
    <t xml:space="preserve">EY00IL3J     </t>
  </si>
  <si>
    <t>Ayudas de albañilería en las instalaciones e industriales. Se incluyen entre otros los siguientes trabajos:
- Descarga del material y distribución por plantas hasta pie de los trabajos.
- Realización de agujeros y regatas por empotramientos que sean necesarios.
- Tapado de agujeros y regatas.
- Conexionado y sellado de todos los elementos.
- Limpieza final y retirada de escombros y basura.</t>
  </si>
  <si>
    <t>1.7.9.3</t>
  </si>
  <si>
    <t>1.7.9</t>
  </si>
  <si>
    <t xml:space="preserve">1.7.A        </t>
  </si>
  <si>
    <t>Gases Medicinales</t>
  </si>
  <si>
    <t xml:space="preserve">1.7.A.1      </t>
  </si>
  <si>
    <t>Canonades</t>
  </si>
  <si>
    <t xml:space="preserve">EF5D63B7     </t>
  </si>
  <si>
    <t>Tubo Cu R220 (recuit) DN=15mm,g=1,0mm soldat capil. dific.media</t>
  </si>
  <si>
    <t>Tubo de cobre R220 (recocido) 15 mm de diámetro nominal y de espesor 1,0 mm, según norma UNE-EN 13348 soldado por capilaridad con soldadura fuerte (T&gt;450ºC), con grado de dificultad medio y colocado empotrado</t>
  </si>
  <si>
    <t xml:space="preserve">EF5D93B7     </t>
  </si>
  <si>
    <t>Tubo Cu R220 (recocido) DN=22mm,g=1,0mm soldat capil. dific.medi</t>
  </si>
  <si>
    <t>Tubo de cobre R220 (recocido) 22 mm de diámetro nominal y de espesor 1,0 mm, según norma UNE-EN 13348 soldado por capilaridad con soldadura fuerte (T&gt;450ºC), con grado de dificultad medio y colocado empotrado</t>
  </si>
  <si>
    <t>1.7.A.1</t>
  </si>
  <si>
    <t xml:space="preserve">1.7.A.2      </t>
  </si>
  <si>
    <t xml:space="preserve">EN3435J7     </t>
  </si>
  <si>
    <t>Válvula bola manual sold.,3piezas,pas tot.,mat.cos/bola inox.1.4</t>
  </si>
  <si>
    <t>Válvula de bola manual soldada, de tres piezas con paso total, material del cuerpo y de la bola de acero inoxidable 1.4408 (AISI 316), de diámetro nominal 1/2” y de 64 bar de PN, colocada superficialmente</t>
  </si>
  <si>
    <t xml:space="preserve">EN3435K7     </t>
  </si>
  <si>
    <t>Válvula de bola manual soldada, de tres piezas con paso total, material del cuerpo y de la bola de acero inoxidable 1.4408 (AISI 316), de diámetro nominal 3/4” y de 64 bar de PN, colocada superficialmente</t>
  </si>
  <si>
    <t>1.7.A.2</t>
  </si>
  <si>
    <t xml:space="preserve">1.7.A.3      </t>
  </si>
  <si>
    <t xml:space="preserve">EMSB5L3J     </t>
  </si>
  <si>
    <t>Trabajos derivados del desvío de la red interior de gases medici</t>
  </si>
  <si>
    <t>Trabajos derivados del desvío de la red interior de gases medicinales.</t>
  </si>
  <si>
    <t xml:space="preserve">EMSB5L4J     </t>
  </si>
  <si>
    <t>Pruebas de estanqueidad y cruces y porcentaje de caudal de gas.</t>
  </si>
  <si>
    <t xml:space="preserve">EY0011HG     </t>
  </si>
  <si>
    <t>1.7.A.3</t>
  </si>
  <si>
    <t>1.7.A</t>
  </si>
  <si>
    <t xml:space="preserve">1.7.B        </t>
  </si>
  <si>
    <t>BMS</t>
  </si>
  <si>
    <t xml:space="preserve">1.7.B.1      </t>
  </si>
  <si>
    <t>Material de Campo</t>
  </si>
  <si>
    <t xml:space="preserve">EEV21278     </t>
  </si>
  <si>
    <t>Sonda de temperatura ambiente EcoUnit355 modelo EY-RU355F041 de</t>
  </si>
  <si>
    <t>Sonda de temperatura ambiente EcoUnit355 modelo EY-RU355F041 de SAUTER para control local con pantalla LCD para Ecos5 y Ecos3, con sonda de temperatura NTC, con 4 teclas de ajuste de consigna y presencia y velocidad ventilador, sin marco. Alimentación desde estación ecos5 EY-RC5xx o Ecos3 EY-RC3xx. Entre todas las estaciones conectadas al mismo Ecos se puede llegar a una distancia de 30 m de longitud de bus con un máximo de 4 unidades Ecos5 y 1 unidad en Ecos3 o 100 m sino debe cumplirse la norma electromagnética EN 61000-6- 2a.</t>
  </si>
  <si>
    <t xml:space="preserve">EEV21D15     </t>
  </si>
  <si>
    <t>Marco individual ref. 0940240101A de SAUTER para sonda ambiente</t>
  </si>
  <si>
    <t>Marco individual ref. 0940240101A de SAUTER para sonda ambiente de control local. Color blanco, de plástico (fundición 10 mm) y placa metálica para fijación a caja de empotrar.</t>
  </si>
  <si>
    <t xml:space="preserve">EEV21D26     </t>
  </si>
  <si>
    <t>Placa metálica ref. 0940240703A individual por fijación a caja d</t>
  </si>
  <si>
    <t>Placa metálica ref. 0940240703A individual por fijación a caja de empotrar</t>
  </si>
  <si>
    <t xml:space="preserve">EEV21354     </t>
  </si>
  <si>
    <t>Conjunto de sensor de temperatura con cable EGT354F102L050C de S</t>
  </si>
  <si>
    <t>Conjunto de sensor de temperatura con cable y brida para fijación en conductos de aire hasta 100 ºC. Elemento sensible Ni1000. Cable de PVC con longitud de 1m. Protección IP67.</t>
  </si>
  <si>
    <t xml:space="preserve">EN710005     </t>
  </si>
  <si>
    <t>Válvula 3 vias BUT015F210 de SAUTER</t>
  </si>
  <si>
    <t>Válvula de 3 vías roscada, modelo BUT015F210 de Sauter, DN15, PN16, Kvs=2.5 m3/h, Carrera 3 mm y No incluye racores.</t>
  </si>
  <si>
    <t xml:space="preserve">EEV3S002     </t>
  </si>
  <si>
    <t>Servomotor AXT411F112 de SAUTER</t>
  </si>
  <si>
    <t>Actuador térmico modelo AXT411F112 de SAUTER, para válvulas de 2/3 vías por unidades terminales. Indicador de posición desde cualquier ángulo de visión. Montaje NC bayoneta conexión M30x1,5. Fuerza 110 N. Tiempo de recorrido 3,5'. Carrera 4,5 mm. Alimentación 24V</t>
  </si>
  <si>
    <t xml:space="preserve">EEV22016     </t>
  </si>
  <si>
    <t>Transmisor de presión diferencial mod. P31-DDLU225F001 de SAUTER</t>
  </si>
  <si>
    <t>Transmisor de pressió diferencial model DDLU225F001 de SAUTER. Rang medició commutable 0...1000/1600/2500 Pa. Sortida 0...10V. Característica linial o rel quadrada. Grau de protecció IP54. Alimentació. 24V</t>
  </si>
  <si>
    <t xml:space="preserve">EEV20A01     </t>
  </si>
  <si>
    <t>Presostato diferencial por aire modelo DWG-930.83/6555 de Sauter</t>
  </si>
  <si>
    <t>Presostato diferencial por aire modelo DWG-930.83/6555 de Sauter, de 0,5 a 5 mbar, conmutado 1A (0,4) 250 V. Tª máx. 85ºC. Incluye accesorio de conexión a tubo de plástico 4 mm presión máx. 300 mbar IP54.</t>
  </si>
  <si>
    <t xml:space="preserve">EEV23C28     </t>
  </si>
  <si>
    <t>Sonda Tª/H% conducto P31-ETHC112F101 Modbus RTU de SAUTER</t>
  </si>
  <si>
    <t>Sonda combinada de temperatura y humedad relativa P31-ETHC112F101 de Sauter para montaje a conducto. Comunicación Modbus RTU. Rangos de medida 0..100% Hr y 0…50ºC. Alime. 24Vac/dc. IP54.</t>
  </si>
  <si>
    <t xml:space="preserve">EN710039     </t>
  </si>
  <si>
    <t>Válvula 3 vias P31--BUN050F300 de SAUTER</t>
  </si>
  <si>
    <t>Válvula de asiento de 3 vías roscada, modelo BUN050F300 de Sauter, con 3 racores para el ensamblaje a proceso. Cuerpo de latón deszincado PN16, DN50, Kvs = 28 m3/h, Tª -15...150ºC. Carrera 8 mm. Característica seleccionable. Incluye racores ref 361951050.</t>
  </si>
  <si>
    <t xml:space="preserve">EEV3S015     </t>
  </si>
  <si>
    <t>Servomotor AVM321SF132 de SAUTER</t>
  </si>
  <si>
    <t>Servomotor modelo AVM321SF132 de Sauter para válvulas V/BUN, V/BUD y V/BUE. Microprocesado paso a paso, accionamiento 0-10V, 4-20mA, 2 ó 3 puntos con retroseñal 0-10 V y característica de control ajustable. Fuerza 1000 N. Carrera 8 mm y tiempo 48/96 s. Alim 24 Vac/dc 50/60 Hz.. Consumo 1,9 W. IP54. Recomendación: Para instalación a intemperie ver el IP del equipo ya que puede ser necesario protección adicional no contemplada.</t>
  </si>
  <si>
    <t xml:space="preserve">EEV3A305     </t>
  </si>
  <si>
    <t>Actuador microprocesado modelo ASM124F122 de SAUTER</t>
  </si>
  <si>
    <t>Actuador microprocesado modelo ASM124F120 de SAUTER, par: 18 Nm. Señal mando todo/nada ó 3 puntos. Tiempo carrera 120 s. Grado protección (horizontal) IP54. Alime. 24 Vac. Recomendación: Para instalación a intemperie ver el IP del equipo ya que puede ser necesario protección adicional no contemplada.</t>
  </si>
  <si>
    <t xml:space="preserve">EEV3A303     </t>
  </si>
  <si>
    <t>Actuador microprocesado modelo ASM124SF132 de SAUTER</t>
  </si>
  <si>
    <t>Actuador microprocesado modelo ASM124SF132 de SAUTER, par: 15 Nm. Tecnología SUT (señal mando seleccionable todo/nada, 3 puntos o 0…10 V). Tiempo carrera seleccionable 60/120 s. Grado protección (horizontal) IP54. Alime. 24 Vac. Recomendación: Para instalación a intemperie ver el IP del equipo ya que puede ser necesario protección adicional no contemplada.</t>
  </si>
  <si>
    <t xml:space="preserve">EEV29073     </t>
  </si>
  <si>
    <t>Sonda de humedad y temperatura RS-485 0-100%HR.IP65 24VAC  P31-T</t>
  </si>
  <si>
    <t>Sonda de humedad y temperatura RS-485 0-100%HR.IP65 24VAC  P31-THDGF001 de SAUTER</t>
  </si>
  <si>
    <t xml:space="preserve">EEV29SAU     </t>
  </si>
  <si>
    <t>Controlador de Tª ambiente  para calefacción y refrigeración  NR</t>
  </si>
  <si>
    <t>Controlador de Tª ambiente para calefacción y refrigeración de edificios comerciales y residenciales equipados con ventiloconvectores de 2 o 4 tubos, sistemas de calefacción de dos etapas o bombas de calor de agua. Comunicable con el sistema de gestión centralizada del edificio mediante protocolo de comunicaciones Modbus/RTU. Gran pantalla con retroiluminación configurable, temporizador de encendido/apagado integrado, ON/OFF a través de botón inhibible para instalaciones de uso público, control de válvula 2 tubos (0-10 V o t/n) y 4 tubos (t/n) , control de ventilador ECM, cambio invierno/verano en aplicaciones de 2 tubos. Entrada adicional configurable, puede incorporar sensor de temperatura externo por cable. Instalación mediante placa de montaje sin abrir controlador. Diseño universal y baja altura de instalación sobre superficie (14 mm), requiere instalación empotrada en pared. Alimentación 110 V/240 V, consumo 5 VA, 60/50 Hz. IP20.</t>
  </si>
  <si>
    <t xml:space="preserve">EEV20SAU     </t>
  </si>
  <si>
    <t>Sensor de temperatura con cable. EGT353F103 de SAUTER</t>
  </si>
  <si>
    <t>Sensor de temperatura con cable. Elemento sensible NTC10k. L=50 mm. Cable de PVC con longitud de 3 m. Temperatura admisible -35…100 ºC. Protección IP67</t>
  </si>
  <si>
    <t xml:space="preserve">EEV21D00     </t>
  </si>
  <si>
    <t>Sonda de Tª tuberia con vaina P31--EGT346F102L100 de SAUTER</t>
  </si>
  <si>
    <t>Sonda de temperatura EGT346F102L100 de SAUTER, de canya por immersión Ni1000, L=100 mm. con funda de latón y rosca R 1/2´´ PN10, rang -50 a 160ºC IP62.</t>
  </si>
  <si>
    <t xml:space="preserve">EEV29010     </t>
  </si>
  <si>
    <t>Interruptor de caudal para líquidos modelo JSF1KF001 de Sauter</t>
  </si>
  <si>
    <t>Interruptor de caudal para líquidos modelo JSF1KF001 de Sauter, de albañilería para tuberías de 1´ a 8´´. Montaje tuerca 1´´. Contacto conmutado 250V 15A, Tª máx 120ºC, P máx 11 bar IP65.</t>
  </si>
  <si>
    <t>1.7.B.1</t>
  </si>
  <si>
    <t xml:space="preserve">1.7.B.2      </t>
  </si>
  <si>
    <t>Caudros de Control</t>
  </si>
  <si>
    <t xml:space="preserve">EEVZ0001     </t>
  </si>
  <si>
    <t>Cuadro eléctrico de control PLANTA SÓTANO</t>
  </si>
  <si>
    <t>Cuadro eléctrico de control PLANTA SÓTANO incluyendo controlador/s libremente programables marca Sauter con comunicación BACnet/IP, para el control de fan coils, contactores cuadro de potencia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- 1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</si>
  <si>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EEVZ0002     </t>
  </si>
  <si>
    <t>Cuadro eléctrico de control PLANTA BAJA ZONA IZQUIERDA</t>
  </si>
  <si>
    <t>Cuadro eléctrico de control PLANTA BAJA ZONA IZQUIERDA incluyendo controlador/s libremente programables marca Sauter con comunicación BACnet/IP, para el control de 225 puntos por el control de fan coils y de luminarias DALI y un 20% de señales de reserva, incluyendo los elementos necesarios :
- 1 u Controlador libremente programable EY-RC504F021 autónoma compacto programable con capacidad de regulación y control autónomo, doble conexión a bus BACnet/IP. Conexión de 2 buses para sondas EY-RU y módulos de campo EY-EM. Con conexión directa a bus DALI hasta 28 dispositivos con fuente de alimentación DALI incluida (para 64 dispositivos es necesaria fuente de alimentación externa que se incluye). Funciones horario, calendario e histórico de datos. Alime. 24 V-/cc Montaje en carril DIN
- 3 u Módulo remoto de expansión EY-EM510F001 ecoLink510 para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</si>
  <si>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EEVZ0003     </t>
  </si>
  <si>
    <t>Cuadro eléctrico de control PLANTA BAJA ZONA CENTRAL</t>
  </si>
  <si>
    <t>Cuadro eléctrico de control PLANTA BAJA ZONA CENTRAL incluyendo controlador/s libremente programables marca Sauter con comunicación BACnet/IP, para el control de fan coils, 1 recuperador y 1 UTA planta sótano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- 6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</si>
  <si>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EEVZ0004     </t>
  </si>
  <si>
    <t>Cuadro eléctrico de control PLANTA PRIMERA ZONA IZQUIERDA</t>
  </si>
  <si>
    <t>Cuadro eléctrico de control PLANTA PRIMERA ZONA IZQUIERDA incluyendo controlador/s libremente programables marca Sauter con comunicación BACnet/IP, para el control de fan coils, 1 recuperador y un 20% de señales de reserva, incluyendo los elementos necesarios como: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- 3 u Módulo remoto de expansión EY-EM510F001 ecoLink510 para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</si>
  <si>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EEVZ1008     </t>
  </si>
  <si>
    <t>Cuadro eléctrico de control PLANTA PRIMERA ZONA DERECHA</t>
  </si>
  <si>
    <t>Cuadro eléctrico de control PLANTA PRIMERA ZONA DERECHA incluyendo controlador/s libremente programables marca Sauter con comunicación BACnet/IP, para el control de fan coils, 1 recuperador, integración con Plantas Enfriadoras y un 20% de señales de reserva, incluyendo los elementos necesarios:
- 1 u Controlador libremente programable EY-RC504F0C1 autónoma compacto programable con capacidad de regulación y control autónomo, doble conexión a bus BACnet/IP. Conexión de 2 buses para sondas EY-RU y módulos de campo EY-EM. Con conexión directa a bus Modbus RTU hasta 32 esclavos. Funciones horario, calendario e histórico de datos. Alime. 24 V-/cc Montaje en carril DIN
- 5 u Módulo remoto de expansión EY-EM510F001 ecoLink510 por ecos500 Sistema EY-modulo5 de SAUTER basado en protocolo BACnet para regulación DDC. Dispone de 4 entradas analógicas-digitales, 2 entradas de Ni/PT10002, 6 salidas digitales (3 de triacos y 3 de relé) y 3 salidas 0-10 V. Alimentación 24 V-. IP3.
- Armario metálico Himel o similar.
- Transformador 230/24 Vac.
- Base enchufe.
- Bornes y elementos de protección.
Totalmente cableado a bornes.</t>
  </si>
  <si>
    <t xml:space="preserve">EEVZ1009     </t>
  </si>
  <si>
    <t>Cuadro eléctrico de control PLANTA CUBIERTA</t>
  </si>
  <si>
    <t>Cuadro eléctrico de control PLANTA CUBIERTA incluyendo controlador/s libremente programables marca Sauter con comunicación BACnet/IP, para el control de 5 puntos por el control de una estación meteorológica y un 80% de señales de reserva, incluyendo los elementos necesarios:
- 1 u Controlador libremente programable EY-RC504F011 con capacidad de regulación y control autónomo, doble conexión a bus BACnet/IP. Conexión de 2 buses para sondas EY-RU y módulos de campo ecoLink EY-EM. Con conexión directa a bus KNX hasta 32 dispositivos, fuente de alimentación KNX incluida. Con funciones de horario, calendario e histórico de datos. Alimentación a 24 V ac/dc.
- Armario metálico Himel o similar.
- Transformador 230/24 Vac.
- Base enchufe.
- Bornes y elementos de protección.
Totalmente cableado a bornes.</t>
  </si>
  <si>
    <t xml:space="preserve">EEVZ1K03     </t>
  </si>
  <si>
    <t>Cofret de control para switch</t>
  </si>
  <si>
    <t>Cofret Himel o similar para switch compuesto por: cofrete de polyester aislante, bornes y elementos protección. Totalmente cableado.</t>
  </si>
  <si>
    <t xml:space="preserve">EEV32552     </t>
  </si>
  <si>
    <t>Switch industrial para Ethernet P31--ISW-801T</t>
  </si>
  <si>
    <t>Switch industrial -ISW-801T por Ethernet con 8 puertos RJ45 10/100 Mb, max 100 m cable, montaje carril DIN temperatura trabajo 0 a 60ºC. Alime. 24V mi. IP30. Fuente de alimentación incluida.</t>
  </si>
  <si>
    <t>1.7.B.2</t>
  </si>
  <si>
    <t xml:space="preserve">1.7.B.3      </t>
  </si>
  <si>
    <t>Puesto de Control Sauter Vision Center</t>
  </si>
  <si>
    <t xml:space="preserve">EEV5I024     </t>
  </si>
  <si>
    <t>Software SAUTER Vision Center</t>
  </si>
  <si>
    <t>Software SAUTER Vision Center para Gestión Técnica Centralizada de Edificios de hasta 1.000 puntos de control. Con acceso a través del portal Web, permite visualización de históricos en tiempo real, generación automatizada de informes, envío de alarmas a través de e-mail, generación de gráficos combinados, gestión de horarios y calendarios, módulo de eficiencia energética EMM, cliente OPC UA, accesos personalizados por usuarios para un número de 3 simultáneos.
Migración del proyecto existente actualmente para su visualización con esta plataforma. Los trabajos consistirán en: realizar copia de seguridad, reposición de todas las House Adress, identificación de todas las estaciones de control con nuevo código, envío de todos los programas a cada estación de control, dinamización de los puntos en las nuevas pantallas editadas en nuevo formato .
Servicio SaaS (Sofware as a Service) Cloud para el acceso al S.C.A.D.A. SAUTER Vision Center para 1 VM (Virtual Machine) dedicada a Monitorización y Servicio de Copia de seguridad cada 24 h.
Actualización versiones del Sofware SVC incluidas.
Los CPDs cumplen norma ANSI/TIA-942 Tier III conexión redundada a Internet independiente de 1 Gbps con acuerdos peering con 2 operadores globales distintos.
Características de la VM adecuadas a la dimensión del proyecto.
Ancho de banda dedicado hasta 10 Mbps simétrico y garantizado.
Servicio de monitorización 24x7.
Licenciamiento de Windows Server MS SQL incluido en modalidad SPLA (Services Provider License Agreement) de servicio garantizado.</t>
  </si>
  <si>
    <t xml:space="preserve">EEV5C000     </t>
  </si>
  <si>
    <t>Programación de Estaciones de Control SVC</t>
  </si>
  <si>
    <t>Programación de los bucles de regulación DDC y PLC, carga de programas en las estaciones de control e identificación de las mismas. Comprobación del conexionado de los elementos de campo en la estación y creación de la hoja de pruebas. Comprobación de los equipos de campo (sondas, actuadores, señales digitales, etc.) Se incluyen esquemas de conexionado. Creación del programa de alarmas para el control automático y optimizado del sistema. Trabajos de puesta en marcha de la instalación y curso de formación al usuario final.</t>
  </si>
  <si>
    <t xml:space="preserve">EEV5C001     </t>
  </si>
  <si>
    <t>Ingenieria de imagenes al Servidor SVC</t>
  </si>
  <si>
    <t>Edición de imágenes y migración de archivos del proyecto existente y del nuevo proyecto en el nuevo software Sauter Vision Center residente en cloud. Dinamización de los puntos de control del Programa de Gestión. Creación del listado de instalaciones y banco histórico de datos para su consulta. Creación del programa de alarmas para el control automático y optimizado del sistema. Creación y entrega de la documentación necesaria con esquemas y características técnicas del sistema.</t>
  </si>
  <si>
    <t xml:space="preserve">EEVZ1K27     </t>
  </si>
  <si>
    <t>Cuadro de control connexión Cloud</t>
  </si>
  <si>
    <t>Cuadro eléctrico para router KIT CLOU compuesto por: caja de polyester aislante o similar, con los elementos necesarios tales como: base enchufe, bornes y elementos de protección. Totalmente cableado en bornes.</t>
  </si>
  <si>
    <t xml:space="preserve">EEV5I028     </t>
  </si>
  <si>
    <t>Kit de connexión Cloud P31-KIT CLOUD</t>
  </si>
  <si>
    <t>Kit de connexión P31-KIT CLOUD para crear VPN en la nube. Montaje en carril DIN.</t>
  </si>
  <si>
    <t>1.7.B.3</t>
  </si>
  <si>
    <t xml:space="preserve">1.7.B.4      </t>
  </si>
  <si>
    <t>Cuota SaaS</t>
  </si>
  <si>
    <t xml:space="preserve">EEV42002     </t>
  </si>
  <si>
    <t>Instalación eléctrica y de comunicación de punto de control tant</t>
  </si>
  <si>
    <t>Instalación eléctrica y de comunicación de punto de control tanto BacNet, Knx, Mdbus,... y otros protocolos de proyecto, incluyendo cableados, tubos corrugados, tubos rígidos y todo lo necesario para dejar la partida totalmente terminada y funcionando.</t>
  </si>
  <si>
    <t xml:space="preserve">EEV5I027     </t>
  </si>
  <si>
    <t>Servicio SaaS (Cuota mensual)</t>
  </si>
  <si>
    <t>- Módulo Mantenimiento Software SAUTER HOSTING. Este módulo incluye:
• Mantenimiento del Sistema de Hosting de Sauter Vision Center
• Actualizaciones de licencias del Software SAUTER instalado.
• Seguridad de datos, configuraciones de usuario (3 usuarios) y de administrador, copias de seguridad. (Cada usuario adicional, se incrementará el coste en 3 €/mes por usuario)
• Duración: Anual
• Facturación: Mensual</t>
  </si>
  <si>
    <t>1.7.B.4</t>
  </si>
  <si>
    <t>1.7.B</t>
  </si>
  <si>
    <t>1.7</t>
  </si>
  <si>
    <t xml:space="preserve">1.8          </t>
  </si>
  <si>
    <t>Equipamiento</t>
  </si>
  <si>
    <t xml:space="preserve">PL22-ASC1    </t>
  </si>
  <si>
    <t>Agrup.2xCBC,s/reduct.,1m/s,trans.estánd.,10pers./5parad.,cal.alt</t>
  </si>
  <si>
    <t>ASCENSOR ELÉCTRICO 16 personas (1250 kg)
Ascensor eléctrico sin cuarto de maquinas, sistema de tracción sin reductor y curva de aceleración y desaceleración progresiva, velocidad 1 m/s, para 16 personas (1250 kg) de carga, con velocidad 1,00 m/s, 7700 mm de recorrido, 3 paradas, 3 accesos, 1 Embarque y maniobra Selectiva en Bajada Simplex. Grupo tractor por tracción por adherencia, máquina sin reductor, de imanes permanentes, con variador de frecuencia y control de lazo cerrado, habitáculo de tamaños 1200 x 2400 x 2100 mm, puertas de cabina y de piso automáticas, apertura telescópica 2 hojas de acero inoxidable (Plus) - ST02, de 1000x2000 mm, con marcado CE según REAL DECRETO 203/2016.
Ascensor ELEDEVALL o equivalente</t>
  </si>
  <si>
    <t xml:space="preserve">PQ72-MCUI    </t>
  </si>
  <si>
    <t>T1 MOBILIARIO COMPLETO OFFICEMobiliario completo para cocina lin</t>
  </si>
  <si>
    <t>T1 MOBILIARIO COMPLETO OFFICE
Mobiliario completo para cocina lineal de 3 m de largo, con módulos altos de 350 mm de profundidad y módulos bajos de 600 mm de profundidad y 900 mm de altura, formado por muebles bajos con zócalo inferior y encimera con 1 agujero por fregadero, cajonera, y 2.40 m de muebles altos, conformado con panel compacto (HPL) tipo Toplab de Trespa o equivalente, de 10 mm de espesor, en lados, techo, suelo y división, y de 10 mm de espesor en el fondo; puertas y encimera de 16 mm de grosor; montantes sobre los cuerpos de los muebles construidos por núcleo de tablero de partículas tipo P2 de interior, para uso en ambiente seco, de 16 mm de espesor, chapa trasera de 6 mm de espesor, con recubrimiento melamínico acabado brillante con papel decorativo de color beige, impregnado con resina melamínica y tintes termoplásticos de ABS. Incluido montaje de cajones y baldas del mismo material que el cuerpo, bisagras, patas regulables para muebles bajos, guías de cajones y otros herrajes de calidad básica, instalados en los cuerpos de los muebles y agarraderos, pomos, sistema de apertura automática , y otras herramientas de la serie media.
Incluye fregadero y grifo. Totalmente terminado según detalle proyecto.</t>
  </si>
  <si>
    <t xml:space="preserve">PQB0-8FS8    </t>
  </si>
  <si>
    <t>JARDINERA EMPOTRADA DE 60x270 cmFormación de jardinera prefabric</t>
  </si>
  <si>
    <t>JARDINERA EMPOTRADA DE 60x270 cm
Formación de jardinera prefabricada compuesta con estructura de perfiles de acero y vaso con fibras de carbono, de 0.6x2.7 m, de 65 cm de altura, colocada superficialmente sin fijaciones, embutida en pavimento elevado. Totalmente impermeable y terminada según detalle proyecto.</t>
  </si>
  <si>
    <t xml:space="preserve">PQUD-CUBA    </t>
  </si>
  <si>
    <t>Alq.mód.pref.sanitarios 3,7x2,4m</t>
  </si>
  <si>
    <t>Alquiler de módulo prefabriocado para equipamiento de sanitarios en obra de 3,7x2,4 m con tancaments formados por placa de dos planchas de acero prelacado y aislamiento interior de 40mm de grueso y pavimento formado por tablero aglomerado hidrófugo con acabado de PVC sobre chapa galvanizada y lana mineral de vidrio, instalación eléctrica 1 punto de luz, interruptor, enchufes y protección diferencial, y equipado con 2 inodoros, 2 duchas, lavabo colectivo con 2 grifos y termo eléctrico 50 litros</t>
  </si>
  <si>
    <t xml:space="preserve">PQUD-MAMP    </t>
  </si>
  <si>
    <t>MAMPARAS MÓVILESFormación de conjunto de mamparas móviles de sep</t>
  </si>
  <si>
    <t>MAMPARAS MÓVILES
Formación de conjunto de mamparas móviles de separación de estancias del apartamento, distribución, materiales y calidades según detalle proyecto. Totalmente terminado según especificaciones de la DF.</t>
  </si>
  <si>
    <t>1.8</t>
  </si>
  <si>
    <t xml:space="preserve">1.9          </t>
  </si>
  <si>
    <t>Gestión de residuos</t>
  </si>
  <si>
    <t xml:space="preserve">P2R5-GERE    </t>
  </si>
  <si>
    <t>PA GESTIÓN DE RESIDUOSPartida alzada correspondiente a los traba</t>
  </si>
  <si>
    <t>PA GESTIÓN DE RESIDUOS
Partida alzada correspondiente a los trabajos de Gestión de residuos de la obra según especificaciones del Plan de Gestión de Residuos. Se incluye:
- Clasificación a pie de obra de residuos de construcción, demolición, y material de excavación, en fracciones según REAL DECRETO 105/2008, con medios manuales
- Transporte de residuos a instalación autorizada de gestión de residuos
- Disposición controlada de cada fracción en instalación autorizada de gestión de residuos, según la Lista Europea de Residuos</t>
  </si>
  <si>
    <t>1.9</t>
  </si>
  <si>
    <t xml:space="preserve">1.A          </t>
  </si>
  <si>
    <t>Control de Calidad</t>
  </si>
  <si>
    <t xml:space="preserve">CQST01       </t>
  </si>
  <si>
    <t>PA CONTROL DE CALIDAD
PARTIDA ALZADA CORRESPONDIENTE A LOS TRABAJOS DE CONTROL DE CALIDAD DE LA OBRA SEGÚN ESPECIFICACIONES DEL PLAN DE CONTROL DE CALIDAD</t>
  </si>
  <si>
    <t>1.A</t>
  </si>
  <si>
    <t xml:space="preserve">1.B          </t>
  </si>
  <si>
    <t>Seguridad y Salud</t>
  </si>
  <si>
    <t xml:space="preserve">E1201301     </t>
  </si>
  <si>
    <t>PA SEGURIDAD Y SALUDPartida alzada de abono íntegro por la aplic</t>
  </si>
  <si>
    <t>PA SEGURIDAD Y SALUD
Partida alzada de abono íntegro por la aplicación de todas las medidas necesarias para el cumplimiento de las normas del Estudio de Seguridad y Salud, y del Plan de Seguridad y Salud de la obra. Todo según Real Decreto 1672/1997 de 24 de octubre de 1.997.
Será obligatoria la contratación de una empresa externa, acreditada, para la ejecución material de las medidas de seguridad y salud de la obra.
Se incluye la redacción del Plan de Seguridad y Salud ejecutado por el contratista que deberá ser aprobado por el Coordinador/a de Seguridad y Salud.</t>
  </si>
  <si>
    <t>1.B</t>
  </si>
  <si>
    <t>1</t>
  </si>
  <si>
    <t>JS</t>
  </si>
  <si>
    <t>justeta</t>
  </si>
  <si>
    <t>diferencies</t>
  </si>
  <si>
    <t>CUBIERTA DECK, AISLAMIENTO. 10 cm
Cubierta Deck con pendiente del 2%, con perfil grecado de plancha de acero galvanizada y lacada con grecas cada 172 mm, de 44 mm de altura y 1 mm de espesor, con una inercia entre 42 y 43 cm4 y una masa superficial entre 11 y 12 kg/m2, acabado liso de color estándar, según norma UNE-EN 14782, aislamiento con placa rígida de lana mineral de roca (MW), de densidad 126 a 160 kg/m3, de 100 mm de espesor, con una conductividad térmica &lt;= 0.038 W/(m·K) y resistencia térmica &gt;= 2,105 m2·K/W, membrana para impermeabilización de cubiertas GA-6 según UNE 104402 de dosláminas, de densidad superficial 6,9 kg/m2con lámina LBM(SBS)-40/G-FP150 g/m2sobre lámina lámina de betún modificado LBM(SBS)-30-FP 135 g/m2, adheridas caliente previa imprimación específica, perfil grecado y aislamiento colocados con fijaciones mecánicas.
Se incluye p.p.:
- canalón de recogida en encuentro con fachada, con remate de plancha de acero plegada galvanizada y lacada, de 1 mm de espesor, colocado con fijaciones mecánicas ocultas, mechas y sellado, sección, pendientes y pliegues según detalle proyecto
- sumideros y conexión a bajantes de pluviales siguiendo esquema del edificio existente
- mimbel en todo el perímetro de cubierta, con remate de plancha de acero plegada galvanizada y lacada, de 1 mm de espesor, colocado con fijaciones mecánicas ocultas, mechas y sellado, sección y pliegos según detalle proyecto
- juntas de dilatación entre edificios, con remate de plancha de acero plegada galvanizada y lacada, de 1 mm de espesor, colocado con fijaciones mecánicas ocultas, sólo a un lado, mechas y sellado, sección y pliegos segundos detalle proyecto</t>
  </si>
  <si>
    <t>mimbells</t>
  </si>
  <si>
    <t>canaló</t>
  </si>
  <si>
    <t>sumideros</t>
  </si>
  <si>
    <t>juntes</t>
  </si>
  <si>
    <t>ut</t>
  </si>
  <si>
    <t>coberta deck</t>
  </si>
  <si>
    <t>justet</t>
  </si>
  <si>
    <t>€/m2</t>
  </si>
  <si>
    <t>segons aluinter</t>
  </si>
  <si>
    <t>FORJADO COLABORANTE c= 12 cm
Formación de forjado 12 cm de grosor total, horizontal e inclinado, con planchas colaborantes de acero galvanizado y prelacado, de grosor 0,80 mm, de 200 mm de paso de malla, para una sobrecarga según proyecto, con una cuantía según proyecto de armadura B 500 S de acero en barras corrugadas, armadura B 500 T en mallas electrosoldadas de 20x20 cm, 8 y 8 mm de D y una cuantía según proyecto, hormigón HA-25/B/20/XC3, de consistencia blanda y tamaño máximo del granulado 10 mm, vertido con bomba.
El recubrimiento de las armaduras cumplirá con un recubrimiento nominal de 35 y una resistencia al fuego R-90 sin protección adicional alguna.
Forjado de chapa grecada c=12 cm tipo HIANSA MT-60, e=0.8 mm. Mínimo 3 apoyos. Armado superior #1Ø8c/20, armado inferior #1Ø10c/valle.
Totalmente terminado según detalle proyecto.</t>
  </si>
  <si>
    <t>consulta a Hune</t>
  </si>
  <si>
    <t>lloguer per 10 mesos</t>
  </si>
  <si>
    <t>Ignifugats a Montornès</t>
  </si>
  <si>
    <t>hi ha pocs tapes, la majoria de perímetre és existent</t>
  </si>
  <si>
    <t>Sistema complert, dubtós que sigui tant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</si>
</sst>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right/>
      <top/>
      <bottom style="thick">
        <color indexed="64"/>
      </bottom>
      <diagonal/>
    </border>
  </borders>
  <cellStyleXfs count="1">
    <xf numFmtId="0" fontId="0" fillId="0" borderId="0"/>
  </cellStyleXfs>
  <cellXfs count="35">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164"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4" fillId="5" borderId="0" xfId="0" applyNumberFormat="1" applyFont="1" applyFill="1" applyAlignment="1">
      <alignment vertical="top"/>
    </xf>
    <xf numFmtId="164" fontId="4" fillId="2"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xf numFmtId="0" fontId="0" fillId="6" borderId="0" xfId="0" applyFill="1"/>
    <xf numFmtId="0" fontId="0" fillId="0" borderId="0" xfId="0" applyAlignment="1">
      <alignment vertical="top"/>
    </xf>
    <xf numFmtId="0" fontId="0" fillId="7" borderId="0" xfId="0" applyFill="1"/>
    <xf numFmtId="49" fontId="5" fillId="6" borderId="0" xfId="0" applyNumberFormat="1" applyFont="1" applyFill="1" applyAlignment="1">
      <alignment horizontal="right" vertical="top"/>
    </xf>
    <xf numFmtId="0" fontId="0" fillId="8" borderId="0" xfId="0" applyFill="1"/>
    <xf numFmtId="0" fontId="0" fillId="0" borderId="1" xfId="0" applyBorder="1"/>
    <xf numFmtId="2" fontId="0" fillId="0" borderId="0" xfId="0" applyNumberFormat="1"/>
    <xf numFmtId="0" fontId="3" fillId="0" borderId="0" xfId="0" applyFont="1" applyAlignment="1">
      <alignment wrapText="1"/>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BB29-FAA3-4CC1-B298-2626A253449B}">
  <dimension ref="A1:M1052"/>
  <sheetViews>
    <sheetView tabSelected="1" workbookViewId="0">
      <pane xSplit="4" ySplit="3" topLeftCell="E7" activePane="bottomRight" state="frozen"/>
      <selection pane="topRight" activeCell="E1" sqref="E1"/>
      <selection pane="bottomLeft" activeCell="A4" sqref="A4"/>
      <selection pane="bottomRight" activeCell="D8" sqref="D8"/>
    </sheetView>
  </sheetViews>
  <sheetFormatPr defaultColWidth="11.5546875" defaultRowHeight="14.4" x14ac:dyDescent="0.3"/>
  <cols>
    <col min="1" max="1" width="13.88671875" bestFit="1" customWidth="1"/>
    <col min="2" max="2" width="6" bestFit="1" customWidth="1"/>
    <col min="3" max="3" width="3.44140625" bestFit="1" customWidth="1"/>
    <col min="4" max="4" width="42.88671875" customWidth="1"/>
    <col min="5" max="5" width="8.6640625" bestFit="1" customWidth="1"/>
    <col min="6" max="7" width="10" bestFit="1" customWidth="1"/>
    <col min="8" max="8" width="11" bestFit="1" customWidth="1"/>
    <col min="9" max="10" width="10" bestFit="1" customWidth="1"/>
    <col min="12" max="12" width="21.44140625" customWidth="1"/>
    <col min="13" max="13" width="11.5546875" style="30"/>
  </cols>
  <sheetData>
    <row r="1" spans="1:13" x14ac:dyDescent="0.3">
      <c r="A1" s="1" t="s">
        <v>0</v>
      </c>
      <c r="B1" s="2"/>
      <c r="C1" s="2"/>
      <c r="D1" s="2"/>
      <c r="E1" s="2"/>
      <c r="F1" s="2"/>
      <c r="G1" s="2"/>
      <c r="H1" s="2"/>
      <c r="I1" s="2"/>
      <c r="J1" s="2"/>
    </row>
    <row r="2" spans="1:13" ht="18" x14ac:dyDescent="0.3">
      <c r="B2" s="4"/>
      <c r="C2" s="4"/>
      <c r="D2" s="4"/>
      <c r="E2" s="3" t="s">
        <v>1</v>
      </c>
      <c r="F2" s="4"/>
      <c r="G2" s="4"/>
      <c r="H2" s="3" t="s">
        <v>2</v>
      </c>
      <c r="I2" s="4"/>
      <c r="J2" s="4"/>
    </row>
    <row r="3" spans="1:13" x14ac:dyDescent="0.3">
      <c r="A3" s="5" t="s">
        <v>3</v>
      </c>
      <c r="B3" s="5" t="s">
        <v>6</v>
      </c>
      <c r="C3" s="5" t="s">
        <v>7</v>
      </c>
      <c r="D3" s="20" t="s">
        <v>4</v>
      </c>
      <c r="E3" s="6" t="s">
        <v>8</v>
      </c>
      <c r="F3" s="6" t="s">
        <v>9</v>
      </c>
      <c r="G3" s="6" t="s">
        <v>5</v>
      </c>
      <c r="H3" s="6" t="s">
        <v>10</v>
      </c>
      <c r="I3" s="6" t="s">
        <v>11</v>
      </c>
      <c r="J3" s="6" t="s">
        <v>12</v>
      </c>
      <c r="M3" s="29" t="s">
        <v>1444</v>
      </c>
    </row>
    <row r="4" spans="1:13" x14ac:dyDescent="0.3">
      <c r="A4" s="7" t="s">
        <v>13</v>
      </c>
      <c r="B4" s="7" t="s">
        <v>15</v>
      </c>
      <c r="C4" s="7" t="s">
        <v>16</v>
      </c>
      <c r="D4" s="21" t="s">
        <v>14</v>
      </c>
      <c r="E4" s="8">
        <f t="shared" ref="E4:J4" si="0">E87</f>
        <v>1</v>
      </c>
      <c r="F4" s="9">
        <f t="shared" si="0"/>
        <v>65244.809999999983</v>
      </c>
      <c r="G4" s="9">
        <f t="shared" si="0"/>
        <v>65244.81</v>
      </c>
      <c r="H4" s="8">
        <f t="shared" si="0"/>
        <v>1</v>
      </c>
      <c r="I4" s="9">
        <f t="shared" si="0"/>
        <v>71392.429999999993</v>
      </c>
      <c r="J4" s="9">
        <f t="shared" si="0"/>
        <v>71392.429999999993</v>
      </c>
    </row>
    <row r="5" spans="1:13" ht="20.399999999999999" x14ac:dyDescent="0.3">
      <c r="A5" s="10" t="s">
        <v>17</v>
      </c>
      <c r="B5" s="10" t="s">
        <v>19</v>
      </c>
      <c r="C5" s="10" t="s">
        <v>20</v>
      </c>
      <c r="D5" s="22" t="s">
        <v>18</v>
      </c>
      <c r="E5" s="11">
        <v>1</v>
      </c>
      <c r="F5" s="12">
        <v>0.01</v>
      </c>
      <c r="G5" s="13">
        <f>ROUND(E5*F5,2)</f>
        <v>0.01</v>
      </c>
      <c r="H5" s="11">
        <v>1</v>
      </c>
      <c r="I5" s="12">
        <v>0.01</v>
      </c>
      <c r="J5" s="13">
        <f>ROUND(H5*I5,2)</f>
        <v>0.01</v>
      </c>
    </row>
    <row r="6" spans="1:13" ht="265.2" x14ac:dyDescent="0.3">
      <c r="A6" s="14"/>
      <c r="B6" s="14"/>
      <c r="C6" s="14"/>
      <c r="D6" s="15" t="s">
        <v>21</v>
      </c>
      <c r="E6" s="14"/>
      <c r="F6" s="14"/>
      <c r="G6" s="14"/>
      <c r="H6" s="14"/>
      <c r="I6" s="14"/>
      <c r="J6" s="14"/>
    </row>
    <row r="7" spans="1:13" ht="20.399999999999999" x14ac:dyDescent="0.3">
      <c r="A7" s="10" t="s">
        <v>22</v>
      </c>
      <c r="B7" s="10" t="s">
        <v>19</v>
      </c>
      <c r="C7" s="10" t="s">
        <v>20</v>
      </c>
      <c r="D7" s="22" t="s">
        <v>23</v>
      </c>
      <c r="E7" s="11">
        <v>1</v>
      </c>
      <c r="F7" s="12">
        <v>0</v>
      </c>
      <c r="G7" s="13">
        <f>ROUND(E7*F7,2)</f>
        <v>0</v>
      </c>
      <c r="H7" s="11">
        <v>1</v>
      </c>
      <c r="I7" s="12">
        <v>0</v>
      </c>
      <c r="J7" s="13">
        <f>ROUND(H7*I7,2)</f>
        <v>0</v>
      </c>
    </row>
    <row r="8" spans="1:13" ht="81.599999999999994" x14ac:dyDescent="0.3">
      <c r="A8" s="14"/>
      <c r="B8" s="14"/>
      <c r="C8" s="14"/>
      <c r="D8" s="15" t="s">
        <v>24</v>
      </c>
      <c r="E8" s="14"/>
      <c r="F8" s="14"/>
      <c r="G8" s="14"/>
      <c r="H8" s="14"/>
      <c r="I8" s="14"/>
      <c r="J8" s="14"/>
    </row>
    <row r="9" spans="1:13" ht="20.399999999999999" x14ac:dyDescent="0.3">
      <c r="A9" s="10" t="s">
        <v>25</v>
      </c>
      <c r="B9" s="10" t="s">
        <v>19</v>
      </c>
      <c r="C9" s="10" t="s">
        <v>20</v>
      </c>
      <c r="D9" s="22" t="s">
        <v>26</v>
      </c>
      <c r="E9" s="11">
        <v>1</v>
      </c>
      <c r="F9" s="12">
        <v>25000</v>
      </c>
      <c r="G9" s="13">
        <f>ROUND(E9*F9,2)</f>
        <v>25000</v>
      </c>
      <c r="H9" s="11">
        <v>1</v>
      </c>
      <c r="I9" s="12">
        <v>25000</v>
      </c>
      <c r="J9" s="13">
        <f>ROUND(H9*I9,2)</f>
        <v>25000</v>
      </c>
    </row>
    <row r="10" spans="1:13" ht="255" x14ac:dyDescent="0.3">
      <c r="A10" s="14"/>
      <c r="B10" s="14"/>
      <c r="C10" s="14"/>
      <c r="D10" s="15" t="s">
        <v>27</v>
      </c>
      <c r="E10" s="14"/>
      <c r="F10" s="14"/>
      <c r="G10" s="14"/>
      <c r="H10" s="14"/>
      <c r="I10" s="14"/>
      <c r="J10" s="14"/>
    </row>
    <row r="11" spans="1:13" ht="30.6" x14ac:dyDescent="0.3">
      <c r="A11" s="10" t="s">
        <v>28</v>
      </c>
      <c r="B11" s="10" t="s">
        <v>19</v>
      </c>
      <c r="C11" s="10" t="s">
        <v>30</v>
      </c>
      <c r="D11" s="22" t="s">
        <v>29</v>
      </c>
      <c r="E11" s="11">
        <v>2</v>
      </c>
      <c r="F11" s="12">
        <v>92.64</v>
      </c>
      <c r="G11" s="13">
        <f>ROUND(E11*F11,2)</f>
        <v>185.28</v>
      </c>
      <c r="H11" s="11">
        <v>2</v>
      </c>
      <c r="I11" s="12">
        <v>135.12</v>
      </c>
      <c r="J11" s="13">
        <f>ROUND(H11*I11,2)</f>
        <v>270.24</v>
      </c>
    </row>
    <row r="12" spans="1:13" ht="51" x14ac:dyDescent="0.3">
      <c r="A12" s="14"/>
      <c r="B12" s="14"/>
      <c r="C12" s="14"/>
      <c r="D12" s="15" t="s">
        <v>31</v>
      </c>
      <c r="E12" s="14"/>
      <c r="F12" s="14"/>
      <c r="G12" s="14"/>
      <c r="H12" s="14"/>
      <c r="I12" s="14"/>
      <c r="J12" s="14"/>
    </row>
    <row r="13" spans="1:13" ht="20.399999999999999" x14ac:dyDescent="0.3">
      <c r="A13" s="10" t="s">
        <v>32</v>
      </c>
      <c r="B13" s="10" t="s">
        <v>19</v>
      </c>
      <c r="C13" s="10" t="s">
        <v>34</v>
      </c>
      <c r="D13" s="22" t="s">
        <v>33</v>
      </c>
      <c r="E13" s="11">
        <v>53.2</v>
      </c>
      <c r="F13" s="12">
        <v>71.3</v>
      </c>
      <c r="G13" s="13">
        <f>ROUND(E13*F13,2)</f>
        <v>3793.16</v>
      </c>
      <c r="H13" s="11">
        <v>53.2</v>
      </c>
      <c r="I13" s="12">
        <v>68.010000000000005</v>
      </c>
      <c r="J13" s="13">
        <f>ROUND(H13*I13,2)</f>
        <v>3618.13</v>
      </c>
    </row>
    <row r="14" spans="1:13" ht="214.2" x14ac:dyDescent="0.3">
      <c r="A14" s="14"/>
      <c r="B14" s="14"/>
      <c r="C14" s="14"/>
      <c r="D14" s="15" t="s">
        <v>35</v>
      </c>
      <c r="E14" s="14"/>
      <c r="F14" s="14"/>
      <c r="G14" s="14"/>
      <c r="H14" s="14"/>
      <c r="I14" s="14"/>
      <c r="J14" s="14"/>
    </row>
    <row r="15" spans="1:13" ht="20.399999999999999" x14ac:dyDescent="0.3">
      <c r="A15" s="10" t="s">
        <v>36</v>
      </c>
      <c r="B15" s="10" t="s">
        <v>19</v>
      </c>
      <c r="C15" s="10" t="s">
        <v>30</v>
      </c>
      <c r="D15" s="22" t="s">
        <v>37</v>
      </c>
      <c r="E15" s="11">
        <v>4</v>
      </c>
      <c r="F15" s="12">
        <v>19.87</v>
      </c>
      <c r="G15" s="13">
        <f>ROUND(E15*F15,2)</f>
        <v>79.48</v>
      </c>
      <c r="H15" s="11">
        <v>4</v>
      </c>
      <c r="I15" s="12">
        <v>19.84</v>
      </c>
      <c r="J15" s="13">
        <f>ROUND(H15*I15,2)</f>
        <v>79.36</v>
      </c>
    </row>
    <row r="16" spans="1:13" ht="91.8" x14ac:dyDescent="0.3">
      <c r="A16" s="14"/>
      <c r="B16" s="14"/>
      <c r="C16" s="14"/>
      <c r="D16" s="15" t="s">
        <v>38</v>
      </c>
      <c r="E16" s="14"/>
      <c r="F16" s="14"/>
      <c r="G16" s="14"/>
      <c r="H16" s="14"/>
      <c r="I16" s="14"/>
      <c r="J16" s="14"/>
    </row>
    <row r="17" spans="1:10" ht="20.399999999999999" x14ac:dyDescent="0.3">
      <c r="A17" s="10" t="s">
        <v>39</v>
      </c>
      <c r="B17" s="10" t="s">
        <v>19</v>
      </c>
      <c r="C17" s="10" t="s">
        <v>30</v>
      </c>
      <c r="D17" s="22" t="s">
        <v>40</v>
      </c>
      <c r="E17" s="11">
        <v>22</v>
      </c>
      <c r="F17" s="12">
        <v>19.87</v>
      </c>
      <c r="G17" s="13">
        <f>ROUND(E17*F17,2)</f>
        <v>437.14</v>
      </c>
      <c r="H17" s="11">
        <v>22</v>
      </c>
      <c r="I17" s="12">
        <v>21.39</v>
      </c>
      <c r="J17" s="13">
        <f>ROUND(H17*I17,2)</f>
        <v>470.58</v>
      </c>
    </row>
    <row r="18" spans="1:10" ht="91.8" x14ac:dyDescent="0.3">
      <c r="A18" s="14"/>
      <c r="B18" s="14"/>
      <c r="C18" s="14"/>
      <c r="D18" s="15" t="s">
        <v>41</v>
      </c>
      <c r="E18" s="14"/>
      <c r="F18" s="14"/>
      <c r="G18" s="14"/>
      <c r="H18" s="14"/>
      <c r="I18" s="14"/>
      <c r="J18" s="14"/>
    </row>
    <row r="19" spans="1:10" ht="20.399999999999999" x14ac:dyDescent="0.3">
      <c r="A19" s="10" t="s">
        <v>42</v>
      </c>
      <c r="B19" s="10" t="s">
        <v>19</v>
      </c>
      <c r="C19" s="10" t="s">
        <v>30</v>
      </c>
      <c r="D19" s="22" t="s">
        <v>43</v>
      </c>
      <c r="E19" s="11">
        <v>20</v>
      </c>
      <c r="F19" s="12">
        <v>19.87</v>
      </c>
      <c r="G19" s="13">
        <f>ROUND(E19*F19,2)</f>
        <v>397.4</v>
      </c>
      <c r="H19" s="11">
        <v>20</v>
      </c>
      <c r="I19" s="12">
        <v>17</v>
      </c>
      <c r="J19" s="13">
        <f>ROUND(H19*I19,2)</f>
        <v>340</v>
      </c>
    </row>
    <row r="20" spans="1:10" ht="102" x14ac:dyDescent="0.3">
      <c r="A20" s="14"/>
      <c r="B20" s="14"/>
      <c r="C20" s="14"/>
      <c r="D20" s="15" t="s">
        <v>44</v>
      </c>
      <c r="E20" s="14"/>
      <c r="F20" s="14"/>
      <c r="G20" s="14"/>
      <c r="H20" s="14"/>
      <c r="I20" s="14"/>
      <c r="J20" s="14"/>
    </row>
    <row r="21" spans="1:10" ht="20.399999999999999" x14ac:dyDescent="0.3">
      <c r="A21" s="10" t="s">
        <v>45</v>
      </c>
      <c r="B21" s="10" t="s">
        <v>19</v>
      </c>
      <c r="C21" s="10" t="s">
        <v>47</v>
      </c>
      <c r="D21" s="22" t="s">
        <v>46</v>
      </c>
      <c r="E21" s="11">
        <v>59.75</v>
      </c>
      <c r="F21" s="12">
        <v>7.59</v>
      </c>
      <c r="G21" s="13">
        <f>ROUND(E21*F21,2)</f>
        <v>453.5</v>
      </c>
      <c r="H21" s="11">
        <v>59.75</v>
      </c>
      <c r="I21" s="12">
        <v>14.81</v>
      </c>
      <c r="J21" s="13">
        <f>ROUND(H21*I21,2)</f>
        <v>884.9</v>
      </c>
    </row>
    <row r="22" spans="1:10" ht="71.400000000000006" x14ac:dyDescent="0.3">
      <c r="A22" s="14"/>
      <c r="B22" s="14"/>
      <c r="C22" s="14"/>
      <c r="D22" s="15" t="s">
        <v>48</v>
      </c>
      <c r="E22" s="14"/>
      <c r="F22" s="14"/>
      <c r="G22" s="14"/>
      <c r="H22" s="14"/>
      <c r="I22" s="14"/>
      <c r="J22" s="14"/>
    </row>
    <row r="23" spans="1:10" ht="20.399999999999999" x14ac:dyDescent="0.3">
      <c r="A23" s="10" t="s">
        <v>49</v>
      </c>
      <c r="B23" s="10" t="s">
        <v>19</v>
      </c>
      <c r="C23" s="10" t="s">
        <v>30</v>
      </c>
      <c r="D23" s="22" t="s">
        <v>50</v>
      </c>
      <c r="E23" s="11">
        <v>36</v>
      </c>
      <c r="F23" s="12">
        <v>5.7</v>
      </c>
      <c r="G23" s="13">
        <f>ROUND(E23*F23,2)</f>
        <v>205.2</v>
      </c>
      <c r="H23" s="11">
        <v>36</v>
      </c>
      <c r="I23" s="12">
        <v>4.5</v>
      </c>
      <c r="J23" s="13">
        <f>ROUND(H23*I23,2)</f>
        <v>162</v>
      </c>
    </row>
    <row r="24" spans="1:10" ht="91.8" x14ac:dyDescent="0.3">
      <c r="A24" s="14"/>
      <c r="B24" s="14"/>
      <c r="C24" s="14"/>
      <c r="D24" s="15" t="s">
        <v>51</v>
      </c>
      <c r="E24" s="14"/>
      <c r="F24" s="14"/>
      <c r="G24" s="14"/>
      <c r="H24" s="14"/>
      <c r="I24" s="14"/>
      <c r="J24" s="14"/>
    </row>
    <row r="25" spans="1:10" ht="20.399999999999999" x14ac:dyDescent="0.3">
      <c r="A25" s="10" t="s">
        <v>52</v>
      </c>
      <c r="B25" s="10" t="s">
        <v>19</v>
      </c>
      <c r="C25" s="10" t="s">
        <v>34</v>
      </c>
      <c r="D25" s="22" t="s">
        <v>53</v>
      </c>
      <c r="E25" s="11">
        <v>50.05</v>
      </c>
      <c r="F25" s="12">
        <v>199.65</v>
      </c>
      <c r="G25" s="13">
        <f>ROUND(E25*F25,2)</f>
        <v>9992.48</v>
      </c>
      <c r="H25" s="11">
        <v>50.05</v>
      </c>
      <c r="I25" s="12">
        <v>170.04</v>
      </c>
      <c r="J25" s="13">
        <f>ROUND(H25*I25,2)</f>
        <v>8510.5</v>
      </c>
    </row>
    <row r="26" spans="1:10" ht="112.2" x14ac:dyDescent="0.3">
      <c r="A26" s="14"/>
      <c r="B26" s="14"/>
      <c r="C26" s="14"/>
      <c r="D26" s="15" t="s">
        <v>54</v>
      </c>
      <c r="E26" s="14"/>
      <c r="F26" s="14"/>
      <c r="G26" s="14"/>
      <c r="H26" s="14"/>
      <c r="I26" s="14"/>
      <c r="J26" s="14"/>
    </row>
    <row r="27" spans="1:10" ht="20.399999999999999" x14ac:dyDescent="0.3">
      <c r="A27" s="10" t="s">
        <v>55</v>
      </c>
      <c r="B27" s="10" t="s">
        <v>19</v>
      </c>
      <c r="C27" s="10" t="s">
        <v>47</v>
      </c>
      <c r="D27" s="22" t="s">
        <v>56</v>
      </c>
      <c r="E27" s="11">
        <v>38.799999999999997</v>
      </c>
      <c r="F27" s="12">
        <v>7.95</v>
      </c>
      <c r="G27" s="13">
        <f>ROUND(E27*F27,2)</f>
        <v>308.45999999999998</v>
      </c>
      <c r="H27" s="11">
        <v>38.799999999999997</v>
      </c>
      <c r="I27" s="12">
        <v>6.8</v>
      </c>
      <c r="J27" s="13">
        <f>ROUND(H27*I27,2)</f>
        <v>263.83999999999997</v>
      </c>
    </row>
    <row r="28" spans="1:10" ht="91.8" x14ac:dyDescent="0.3">
      <c r="A28" s="14"/>
      <c r="B28" s="14"/>
      <c r="C28" s="14"/>
      <c r="D28" s="15" t="s">
        <v>57</v>
      </c>
      <c r="E28" s="14"/>
      <c r="F28" s="14"/>
      <c r="G28" s="14"/>
      <c r="H28" s="14"/>
      <c r="I28" s="14"/>
      <c r="J28" s="14"/>
    </row>
    <row r="29" spans="1:10" ht="20.399999999999999" x14ac:dyDescent="0.3">
      <c r="A29" s="10" t="s">
        <v>58</v>
      </c>
      <c r="B29" s="10" t="s">
        <v>19</v>
      </c>
      <c r="C29" s="10" t="s">
        <v>30</v>
      </c>
      <c r="D29" s="22" t="s">
        <v>59</v>
      </c>
      <c r="E29" s="11">
        <v>7</v>
      </c>
      <c r="F29" s="12">
        <v>25.96</v>
      </c>
      <c r="G29" s="13">
        <f>ROUND(E29*F29,2)</f>
        <v>181.72</v>
      </c>
      <c r="H29" s="11">
        <v>7</v>
      </c>
      <c r="I29" s="12">
        <v>31.5</v>
      </c>
      <c r="J29" s="13">
        <f>ROUND(H29*I29,2)</f>
        <v>220.5</v>
      </c>
    </row>
    <row r="30" spans="1:10" ht="71.400000000000006" x14ac:dyDescent="0.3">
      <c r="A30" s="14"/>
      <c r="B30" s="14"/>
      <c r="C30" s="14"/>
      <c r="D30" s="15" t="s">
        <v>60</v>
      </c>
      <c r="E30" s="14"/>
      <c r="F30" s="14"/>
      <c r="G30" s="14"/>
      <c r="H30" s="14"/>
      <c r="I30" s="14"/>
      <c r="J30" s="14"/>
    </row>
    <row r="31" spans="1:10" ht="20.399999999999999" x14ac:dyDescent="0.3">
      <c r="A31" s="10" t="s">
        <v>61</v>
      </c>
      <c r="B31" s="10" t="s">
        <v>19</v>
      </c>
      <c r="C31" s="10" t="s">
        <v>30</v>
      </c>
      <c r="D31" s="22" t="s">
        <v>62</v>
      </c>
      <c r="E31" s="11">
        <v>2</v>
      </c>
      <c r="F31" s="12">
        <v>13.26</v>
      </c>
      <c r="G31" s="13">
        <f>ROUND(E31*F31,2)</f>
        <v>26.52</v>
      </c>
      <c r="H31" s="11">
        <v>2</v>
      </c>
      <c r="I31" s="12">
        <v>11.5</v>
      </c>
      <c r="J31" s="13">
        <f>ROUND(H31*I31,2)</f>
        <v>23</v>
      </c>
    </row>
    <row r="32" spans="1:10" ht="81.599999999999994" x14ac:dyDescent="0.3">
      <c r="A32" s="14"/>
      <c r="B32" s="14"/>
      <c r="C32" s="14"/>
      <c r="D32" s="15" t="s">
        <v>63</v>
      </c>
      <c r="E32" s="14"/>
      <c r="F32" s="14"/>
      <c r="G32" s="14"/>
      <c r="H32" s="14"/>
      <c r="I32" s="14"/>
      <c r="J32" s="14"/>
    </row>
    <row r="33" spans="1:11" ht="20.399999999999999" x14ac:dyDescent="0.3">
      <c r="A33" s="10" t="s">
        <v>64</v>
      </c>
      <c r="B33" s="10" t="s">
        <v>19</v>
      </c>
      <c r="C33" s="10" t="s">
        <v>30</v>
      </c>
      <c r="D33" s="22" t="s">
        <v>65</v>
      </c>
      <c r="E33" s="11">
        <v>2</v>
      </c>
      <c r="F33" s="12">
        <v>13.26</v>
      </c>
      <c r="G33" s="13">
        <f>ROUND(E33*F33,2)</f>
        <v>26.52</v>
      </c>
      <c r="H33" s="11">
        <v>2</v>
      </c>
      <c r="I33" s="12">
        <v>11.5</v>
      </c>
      <c r="J33" s="13">
        <f>ROUND(H33*I33,2)</f>
        <v>23</v>
      </c>
    </row>
    <row r="34" spans="1:11" ht="81.599999999999994" x14ac:dyDescent="0.3">
      <c r="A34" s="14"/>
      <c r="B34" s="14"/>
      <c r="C34" s="14"/>
      <c r="D34" s="15" t="s">
        <v>66</v>
      </c>
      <c r="E34" s="14"/>
      <c r="F34" s="14"/>
      <c r="G34" s="14"/>
      <c r="H34" s="14"/>
      <c r="I34" s="14"/>
      <c r="J34" s="14"/>
    </row>
    <row r="35" spans="1:11" ht="20.399999999999999" x14ac:dyDescent="0.3">
      <c r="A35" s="10" t="s">
        <v>67</v>
      </c>
      <c r="B35" s="10" t="s">
        <v>19</v>
      </c>
      <c r="C35" s="10" t="s">
        <v>69</v>
      </c>
      <c r="D35" s="22" t="s">
        <v>68</v>
      </c>
      <c r="E35" s="11">
        <v>117.55800000000001</v>
      </c>
      <c r="F35" s="12">
        <v>10.220000000000001</v>
      </c>
      <c r="G35" s="13">
        <f>ROUND(E35*F35,2)</f>
        <v>1201.44</v>
      </c>
      <c r="H35" s="11">
        <v>117.55800000000001</v>
      </c>
      <c r="I35" s="12">
        <v>9.1999999999999993</v>
      </c>
      <c r="J35" s="13">
        <f>ROUND(H35*I35,2)</f>
        <v>1081.53</v>
      </c>
    </row>
    <row r="36" spans="1:11" ht="81.599999999999994" x14ac:dyDescent="0.3">
      <c r="A36" s="14"/>
      <c r="B36" s="14"/>
      <c r="C36" s="14"/>
      <c r="D36" s="15" t="s">
        <v>70</v>
      </c>
      <c r="E36" s="14"/>
      <c r="F36" s="14"/>
      <c r="G36" s="14"/>
      <c r="H36" s="14"/>
      <c r="I36" s="14"/>
      <c r="J36" s="14"/>
    </row>
    <row r="37" spans="1:11" ht="20.399999999999999" x14ac:dyDescent="0.3">
      <c r="A37" s="10" t="s">
        <v>71</v>
      </c>
      <c r="B37" s="10" t="s">
        <v>19</v>
      </c>
      <c r="C37" s="10" t="s">
        <v>69</v>
      </c>
      <c r="D37" s="22" t="s">
        <v>72</v>
      </c>
      <c r="E37" s="11">
        <v>150.19999999999999</v>
      </c>
      <c r="F37" s="12">
        <v>8.51</v>
      </c>
      <c r="G37" s="13">
        <f>ROUND(E37*F37,2)</f>
        <v>1278.2</v>
      </c>
      <c r="H37" s="11">
        <v>150.19999999999999</v>
      </c>
      <c r="I37" s="12">
        <v>11.6</v>
      </c>
      <c r="J37" s="13">
        <f>ROUND(H37*I37,2)</f>
        <v>1742.32</v>
      </c>
    </row>
    <row r="38" spans="1:11" ht="71.400000000000006" x14ac:dyDescent="0.3">
      <c r="A38" s="14"/>
      <c r="B38" s="14"/>
      <c r="C38" s="14"/>
      <c r="D38" s="15" t="s">
        <v>73</v>
      </c>
      <c r="E38" s="14"/>
      <c r="F38" s="14"/>
      <c r="G38" s="14"/>
      <c r="H38" s="14"/>
      <c r="I38" s="14"/>
      <c r="J38" s="14"/>
    </row>
    <row r="39" spans="1:11" ht="20.399999999999999" x14ac:dyDescent="0.3">
      <c r="A39" s="10" t="s">
        <v>74</v>
      </c>
      <c r="B39" s="10" t="s">
        <v>19</v>
      </c>
      <c r="C39" s="10" t="s">
        <v>69</v>
      </c>
      <c r="D39" s="22" t="s">
        <v>75</v>
      </c>
      <c r="E39" s="11">
        <v>228.65</v>
      </c>
      <c r="F39" s="12">
        <v>26.56</v>
      </c>
      <c r="G39" s="13">
        <f>ROUND(E39*F39,2)</f>
        <v>6072.94</v>
      </c>
      <c r="H39" s="11">
        <v>228.65</v>
      </c>
      <c r="I39" s="12">
        <v>55.17</v>
      </c>
      <c r="J39" s="13">
        <f>ROUND(H39*I39,2)</f>
        <v>12614.62</v>
      </c>
      <c r="K39" s="26"/>
    </row>
    <row r="40" spans="1:11" ht="113.4" customHeight="1" x14ac:dyDescent="0.3">
      <c r="A40" s="14"/>
      <c r="B40" s="14"/>
      <c r="C40" s="14"/>
      <c r="D40" s="15" t="s">
        <v>76</v>
      </c>
      <c r="E40" s="14"/>
      <c r="F40" s="14"/>
      <c r="G40" s="14"/>
      <c r="H40" s="14"/>
      <c r="I40" s="14"/>
      <c r="J40" s="14"/>
    </row>
    <row r="41" spans="1:11" ht="20.399999999999999" x14ac:dyDescent="0.3">
      <c r="A41" s="10" t="s">
        <v>77</v>
      </c>
      <c r="B41" s="10" t="s">
        <v>19</v>
      </c>
      <c r="C41" s="10" t="s">
        <v>69</v>
      </c>
      <c r="D41" s="22" t="s">
        <v>78</v>
      </c>
      <c r="E41" s="11">
        <v>41</v>
      </c>
      <c r="F41" s="12">
        <v>11.83</v>
      </c>
      <c r="G41" s="13">
        <f>ROUND(E41*F41,2)</f>
        <v>485.03</v>
      </c>
      <c r="H41" s="11">
        <v>41</v>
      </c>
      <c r="I41" s="12">
        <v>17.66</v>
      </c>
      <c r="J41" s="13">
        <f>ROUND(H41*I41,2)</f>
        <v>724.06</v>
      </c>
    </row>
    <row r="42" spans="1:11" ht="40.799999999999997" x14ac:dyDescent="0.3">
      <c r="A42" s="14"/>
      <c r="B42" s="14"/>
      <c r="C42" s="14"/>
      <c r="D42" s="15" t="s">
        <v>79</v>
      </c>
      <c r="E42" s="14"/>
      <c r="F42" s="14"/>
      <c r="G42" s="14"/>
      <c r="H42" s="14"/>
      <c r="I42" s="14"/>
      <c r="J42" s="14"/>
    </row>
    <row r="43" spans="1:11" ht="20.399999999999999" x14ac:dyDescent="0.3">
      <c r="A43" s="10" t="s">
        <v>80</v>
      </c>
      <c r="B43" s="10" t="s">
        <v>19</v>
      </c>
      <c r="C43" s="10" t="s">
        <v>69</v>
      </c>
      <c r="D43" s="22" t="s">
        <v>81</v>
      </c>
      <c r="E43" s="11">
        <v>102.34</v>
      </c>
      <c r="F43" s="12">
        <v>15.1</v>
      </c>
      <c r="G43" s="13">
        <f>ROUND(E43*F43,2)</f>
        <v>1545.33</v>
      </c>
      <c r="H43" s="11">
        <v>102.34</v>
      </c>
      <c r="I43" s="12">
        <v>13.94</v>
      </c>
      <c r="J43" s="13">
        <f>ROUND(H43*I43,2)</f>
        <v>1426.62</v>
      </c>
    </row>
    <row r="44" spans="1:11" ht="40.799999999999997" x14ac:dyDescent="0.3">
      <c r="A44" s="14"/>
      <c r="B44" s="14"/>
      <c r="C44" s="14"/>
      <c r="D44" s="15" t="s">
        <v>82</v>
      </c>
      <c r="E44" s="14"/>
      <c r="F44" s="14"/>
      <c r="G44" s="14"/>
      <c r="H44" s="14"/>
      <c r="I44" s="14"/>
      <c r="J44" s="14"/>
    </row>
    <row r="45" spans="1:11" ht="20.399999999999999" x14ac:dyDescent="0.3">
      <c r="A45" s="10" t="s">
        <v>83</v>
      </c>
      <c r="B45" s="10" t="s">
        <v>19</v>
      </c>
      <c r="C45" s="10" t="s">
        <v>69</v>
      </c>
      <c r="D45" s="22" t="s">
        <v>84</v>
      </c>
      <c r="E45" s="11">
        <v>143.81299999999999</v>
      </c>
      <c r="F45" s="12">
        <v>8.06</v>
      </c>
      <c r="G45" s="13">
        <f>ROUND(E45*F45,2)</f>
        <v>1159.1300000000001</v>
      </c>
      <c r="H45" s="11">
        <v>143.81299999999999</v>
      </c>
      <c r="I45" s="12">
        <v>7.35</v>
      </c>
      <c r="J45" s="13">
        <f>ROUND(H45*I45,2)</f>
        <v>1057.03</v>
      </c>
    </row>
    <row r="46" spans="1:11" ht="30.6" x14ac:dyDescent="0.3">
      <c r="A46" s="14"/>
      <c r="B46" s="14"/>
      <c r="C46" s="14"/>
      <c r="D46" s="15" t="s">
        <v>85</v>
      </c>
      <c r="E46" s="14"/>
      <c r="F46" s="14"/>
      <c r="G46" s="14"/>
      <c r="H46" s="14"/>
      <c r="I46" s="14"/>
      <c r="J46" s="14"/>
    </row>
    <row r="47" spans="1:11" ht="20.399999999999999" x14ac:dyDescent="0.3">
      <c r="A47" s="10" t="s">
        <v>86</v>
      </c>
      <c r="B47" s="10" t="s">
        <v>19</v>
      </c>
      <c r="C47" s="10" t="s">
        <v>69</v>
      </c>
      <c r="D47" s="22" t="s">
        <v>87</v>
      </c>
      <c r="E47" s="11">
        <v>120.75</v>
      </c>
      <c r="F47" s="12">
        <v>14.98</v>
      </c>
      <c r="G47" s="13">
        <f>ROUND(E47*F47,2)</f>
        <v>1808.84</v>
      </c>
      <c r="H47" s="11">
        <v>120.75</v>
      </c>
      <c r="I47" s="12">
        <v>13.65</v>
      </c>
      <c r="J47" s="13">
        <f>ROUND(H47*I47,2)</f>
        <v>1648.24</v>
      </c>
    </row>
    <row r="48" spans="1:11" ht="71.400000000000006" x14ac:dyDescent="0.3">
      <c r="A48" s="14"/>
      <c r="B48" s="14"/>
      <c r="C48" s="14"/>
      <c r="D48" s="15" t="s">
        <v>88</v>
      </c>
      <c r="E48" s="14"/>
      <c r="F48" s="14"/>
      <c r="G48" s="14"/>
      <c r="H48" s="14"/>
      <c r="I48" s="14"/>
      <c r="J48" s="14"/>
    </row>
    <row r="49" spans="1:10" ht="20.399999999999999" x14ac:dyDescent="0.3">
      <c r="A49" s="10" t="s">
        <v>89</v>
      </c>
      <c r="B49" s="10" t="s">
        <v>19</v>
      </c>
      <c r="C49" s="10" t="s">
        <v>69</v>
      </c>
      <c r="D49" s="22" t="s">
        <v>90</v>
      </c>
      <c r="E49" s="11">
        <v>93.42</v>
      </c>
      <c r="F49" s="12">
        <v>10.220000000000001</v>
      </c>
      <c r="G49" s="13">
        <f>ROUND(E49*F49,2)</f>
        <v>954.75</v>
      </c>
      <c r="H49" s="11">
        <v>93.42</v>
      </c>
      <c r="I49" s="12">
        <v>9.1999999999999993</v>
      </c>
      <c r="J49" s="13">
        <f>ROUND(H49*I49,2)</f>
        <v>859.46</v>
      </c>
    </row>
    <row r="50" spans="1:10" ht="91.8" x14ac:dyDescent="0.3">
      <c r="A50" s="14"/>
      <c r="B50" s="14"/>
      <c r="C50" s="14"/>
      <c r="D50" s="15" t="s">
        <v>91</v>
      </c>
      <c r="E50" s="14"/>
      <c r="F50" s="14"/>
      <c r="G50" s="14"/>
      <c r="H50" s="14"/>
      <c r="I50" s="14"/>
      <c r="J50" s="14"/>
    </row>
    <row r="51" spans="1:10" ht="20.399999999999999" x14ac:dyDescent="0.3">
      <c r="A51" s="10" t="s">
        <v>92</v>
      </c>
      <c r="B51" s="10" t="s">
        <v>19</v>
      </c>
      <c r="C51" s="10" t="s">
        <v>69</v>
      </c>
      <c r="D51" s="22" t="s">
        <v>93</v>
      </c>
      <c r="E51" s="11">
        <v>14</v>
      </c>
      <c r="F51" s="12">
        <v>11.05</v>
      </c>
      <c r="G51" s="13">
        <f>ROUND(E51*F51,2)</f>
        <v>154.69999999999999</v>
      </c>
      <c r="H51" s="11">
        <v>14</v>
      </c>
      <c r="I51" s="12">
        <v>13.5</v>
      </c>
      <c r="J51" s="13">
        <f>ROUND(H51*I51,2)</f>
        <v>189</v>
      </c>
    </row>
    <row r="52" spans="1:10" ht="71.400000000000006" x14ac:dyDescent="0.3">
      <c r="A52" s="14"/>
      <c r="B52" s="14"/>
      <c r="C52" s="14"/>
      <c r="D52" s="15" t="s">
        <v>94</v>
      </c>
      <c r="E52" s="14"/>
      <c r="F52" s="14"/>
      <c r="G52" s="14"/>
      <c r="H52" s="14"/>
      <c r="I52" s="14"/>
      <c r="J52" s="14"/>
    </row>
    <row r="53" spans="1:10" ht="20.399999999999999" x14ac:dyDescent="0.3">
      <c r="A53" s="10" t="s">
        <v>95</v>
      </c>
      <c r="B53" s="10" t="s">
        <v>19</v>
      </c>
      <c r="C53" s="10" t="s">
        <v>30</v>
      </c>
      <c r="D53" s="22" t="s">
        <v>96</v>
      </c>
      <c r="E53" s="11">
        <v>13</v>
      </c>
      <c r="F53" s="12">
        <v>43.79</v>
      </c>
      <c r="G53" s="13">
        <f>ROUND(E53*F53,2)</f>
        <v>569.27</v>
      </c>
      <c r="H53" s="11">
        <v>13</v>
      </c>
      <c r="I53" s="12">
        <v>46</v>
      </c>
      <c r="J53" s="13">
        <f>ROUND(H53*I53,2)</f>
        <v>598</v>
      </c>
    </row>
    <row r="54" spans="1:10" ht="112.2" x14ac:dyDescent="0.3">
      <c r="A54" s="14"/>
      <c r="B54" s="14"/>
      <c r="C54" s="14"/>
      <c r="D54" s="15" t="s">
        <v>97</v>
      </c>
      <c r="E54" s="14"/>
      <c r="F54" s="14"/>
      <c r="G54" s="14"/>
      <c r="H54" s="14"/>
      <c r="I54" s="14"/>
      <c r="J54" s="14"/>
    </row>
    <row r="55" spans="1:10" ht="20.399999999999999" x14ac:dyDescent="0.3">
      <c r="A55" s="10" t="s">
        <v>98</v>
      </c>
      <c r="B55" s="10" t="s">
        <v>19</v>
      </c>
      <c r="C55" s="10" t="s">
        <v>69</v>
      </c>
      <c r="D55" s="22" t="s">
        <v>99</v>
      </c>
      <c r="E55" s="11">
        <v>106.22499999999999</v>
      </c>
      <c r="F55" s="12">
        <v>15.1</v>
      </c>
      <c r="G55" s="13">
        <f>ROUND(E55*F55,2)</f>
        <v>1604</v>
      </c>
      <c r="H55" s="11">
        <v>106.22499999999999</v>
      </c>
      <c r="I55" s="12">
        <v>13.94</v>
      </c>
      <c r="J55" s="13">
        <f>ROUND(H55*I55,2)</f>
        <v>1480.78</v>
      </c>
    </row>
    <row r="56" spans="1:10" ht="71.400000000000006" x14ac:dyDescent="0.3">
      <c r="A56" s="14"/>
      <c r="B56" s="14"/>
      <c r="C56" s="14"/>
      <c r="D56" s="15" t="s">
        <v>100</v>
      </c>
      <c r="E56" s="14"/>
      <c r="F56" s="14"/>
      <c r="G56" s="14"/>
      <c r="H56" s="14"/>
      <c r="I56" s="14"/>
      <c r="J56" s="14"/>
    </row>
    <row r="57" spans="1:10" ht="20.399999999999999" x14ac:dyDescent="0.3">
      <c r="A57" s="10" t="s">
        <v>101</v>
      </c>
      <c r="B57" s="10" t="s">
        <v>19</v>
      </c>
      <c r="C57" s="10" t="s">
        <v>69</v>
      </c>
      <c r="D57" s="22" t="s">
        <v>102</v>
      </c>
      <c r="E57" s="11">
        <v>106.11</v>
      </c>
      <c r="F57" s="12">
        <v>16.13</v>
      </c>
      <c r="G57" s="13">
        <f>ROUND(E57*F57,2)</f>
        <v>1711.55</v>
      </c>
      <c r="H57" s="11">
        <v>106.11</v>
      </c>
      <c r="I57" s="12">
        <v>14.7</v>
      </c>
      <c r="J57" s="13">
        <f>ROUND(H57*I57,2)</f>
        <v>1559.82</v>
      </c>
    </row>
    <row r="58" spans="1:10" ht="71.400000000000006" x14ac:dyDescent="0.3">
      <c r="A58" s="14"/>
      <c r="B58" s="14"/>
      <c r="C58" s="14"/>
      <c r="D58" s="15" t="s">
        <v>103</v>
      </c>
      <c r="E58" s="14"/>
      <c r="F58" s="14"/>
      <c r="G58" s="14"/>
      <c r="H58" s="14"/>
      <c r="I58" s="14"/>
      <c r="J58" s="14"/>
    </row>
    <row r="59" spans="1:10" ht="20.399999999999999" x14ac:dyDescent="0.3">
      <c r="A59" s="10" t="s">
        <v>104</v>
      </c>
      <c r="B59" s="10" t="s">
        <v>19</v>
      </c>
      <c r="C59" s="10" t="s">
        <v>69</v>
      </c>
      <c r="D59" s="22" t="s">
        <v>105</v>
      </c>
      <c r="E59" s="11">
        <v>37.4</v>
      </c>
      <c r="F59" s="12">
        <v>16.79</v>
      </c>
      <c r="G59" s="13">
        <f>ROUND(E59*F59,2)</f>
        <v>627.95000000000005</v>
      </c>
      <c r="H59" s="11">
        <v>37.4</v>
      </c>
      <c r="I59" s="12">
        <v>26.04</v>
      </c>
      <c r="J59" s="13">
        <f>ROUND(H59*I59,2)</f>
        <v>973.9</v>
      </c>
    </row>
    <row r="60" spans="1:10" ht="91.8" x14ac:dyDescent="0.3">
      <c r="A60" s="14"/>
      <c r="B60" s="14"/>
      <c r="C60" s="14"/>
      <c r="D60" s="15" t="s">
        <v>106</v>
      </c>
      <c r="E60" s="14"/>
      <c r="F60" s="14"/>
      <c r="G60" s="14"/>
      <c r="H60" s="14"/>
      <c r="I60" s="14"/>
      <c r="J60" s="14"/>
    </row>
    <row r="61" spans="1:10" ht="20.399999999999999" x14ac:dyDescent="0.3">
      <c r="A61" s="10" t="s">
        <v>107</v>
      </c>
      <c r="B61" s="10" t="s">
        <v>19</v>
      </c>
      <c r="C61" s="10" t="s">
        <v>69</v>
      </c>
      <c r="D61" s="22" t="s">
        <v>108</v>
      </c>
      <c r="E61" s="11">
        <v>10.9</v>
      </c>
      <c r="F61" s="12">
        <v>16.79</v>
      </c>
      <c r="G61" s="13">
        <f>ROUND(E61*F61,2)</f>
        <v>183.01</v>
      </c>
      <c r="H61" s="11">
        <v>10.9</v>
      </c>
      <c r="I61" s="12">
        <v>26.04</v>
      </c>
      <c r="J61" s="13">
        <f>ROUND(H61*I61,2)</f>
        <v>283.83999999999997</v>
      </c>
    </row>
    <row r="62" spans="1:10" ht="81.599999999999994" x14ac:dyDescent="0.3">
      <c r="A62" s="14"/>
      <c r="B62" s="14"/>
      <c r="C62" s="14"/>
      <c r="D62" s="15" t="s">
        <v>109</v>
      </c>
      <c r="E62" s="14"/>
      <c r="F62" s="14"/>
      <c r="G62" s="14"/>
      <c r="H62" s="14"/>
      <c r="I62" s="14"/>
      <c r="J62" s="14"/>
    </row>
    <row r="63" spans="1:10" ht="20.399999999999999" x14ac:dyDescent="0.3">
      <c r="A63" s="10" t="s">
        <v>110</v>
      </c>
      <c r="B63" s="10" t="s">
        <v>19</v>
      </c>
      <c r="C63" s="10" t="s">
        <v>47</v>
      </c>
      <c r="D63" s="22" t="s">
        <v>111</v>
      </c>
      <c r="E63" s="11">
        <v>5</v>
      </c>
      <c r="F63" s="12">
        <v>5.94</v>
      </c>
      <c r="G63" s="13">
        <f>ROUND(E63*F63,2)</f>
        <v>29.7</v>
      </c>
      <c r="H63" s="11">
        <v>5</v>
      </c>
      <c r="I63" s="12">
        <v>10.3</v>
      </c>
      <c r="J63" s="13">
        <f>ROUND(H63*I63,2)</f>
        <v>51.5</v>
      </c>
    </row>
    <row r="64" spans="1:10" ht="71.400000000000006" x14ac:dyDescent="0.3">
      <c r="A64" s="14"/>
      <c r="B64" s="14"/>
      <c r="C64" s="14"/>
      <c r="D64" s="15" t="s">
        <v>112</v>
      </c>
      <c r="E64" s="14"/>
      <c r="F64" s="14"/>
      <c r="G64" s="14"/>
      <c r="H64" s="14"/>
      <c r="I64" s="14"/>
      <c r="J64" s="14"/>
    </row>
    <row r="65" spans="1:10" ht="20.399999999999999" x14ac:dyDescent="0.3">
      <c r="A65" s="10" t="s">
        <v>113</v>
      </c>
      <c r="B65" s="10" t="s">
        <v>19</v>
      </c>
      <c r="C65" s="10" t="s">
        <v>30</v>
      </c>
      <c r="D65" s="22" t="s">
        <v>114</v>
      </c>
      <c r="E65" s="11">
        <v>2</v>
      </c>
      <c r="F65" s="12">
        <v>7.58</v>
      </c>
      <c r="G65" s="13">
        <f>ROUND(E65*F65,2)</f>
        <v>15.16</v>
      </c>
      <c r="H65" s="11">
        <v>2</v>
      </c>
      <c r="I65" s="12">
        <v>7.58</v>
      </c>
      <c r="J65" s="13">
        <f>ROUND(H65*I65,2)</f>
        <v>15.16</v>
      </c>
    </row>
    <row r="66" spans="1:10" ht="51" x14ac:dyDescent="0.3">
      <c r="A66" s="14"/>
      <c r="B66" s="14"/>
      <c r="C66" s="14"/>
      <c r="D66" s="15" t="s">
        <v>115</v>
      </c>
      <c r="E66" s="14"/>
      <c r="F66" s="14"/>
      <c r="G66" s="14"/>
      <c r="H66" s="14"/>
      <c r="I66" s="14"/>
      <c r="J66" s="14"/>
    </row>
    <row r="67" spans="1:10" ht="20.399999999999999" x14ac:dyDescent="0.3">
      <c r="A67" s="10" t="s">
        <v>116</v>
      </c>
      <c r="B67" s="10" t="s">
        <v>19</v>
      </c>
      <c r="C67" s="10" t="s">
        <v>47</v>
      </c>
      <c r="D67" s="22" t="s">
        <v>117</v>
      </c>
      <c r="E67" s="11">
        <v>102.1</v>
      </c>
      <c r="F67" s="12">
        <v>7.59</v>
      </c>
      <c r="G67" s="13">
        <f>ROUND(E67*F67,2)</f>
        <v>774.94</v>
      </c>
      <c r="H67" s="11">
        <v>102.1</v>
      </c>
      <c r="I67" s="12">
        <v>14.81</v>
      </c>
      <c r="J67" s="13">
        <f>ROUND(H67*I67,2)</f>
        <v>1512.1</v>
      </c>
    </row>
    <row r="68" spans="1:10" ht="71.400000000000006" x14ac:dyDescent="0.3">
      <c r="A68" s="14"/>
      <c r="B68" s="14"/>
      <c r="C68" s="14"/>
      <c r="D68" s="15" t="s">
        <v>118</v>
      </c>
      <c r="E68" s="14"/>
      <c r="F68" s="14"/>
      <c r="G68" s="14"/>
      <c r="H68" s="14"/>
      <c r="I68" s="14"/>
      <c r="J68" s="14"/>
    </row>
    <row r="69" spans="1:10" ht="20.399999999999999" x14ac:dyDescent="0.3">
      <c r="A69" s="10" t="s">
        <v>119</v>
      </c>
      <c r="B69" s="10" t="s">
        <v>19</v>
      </c>
      <c r="C69" s="10" t="s">
        <v>47</v>
      </c>
      <c r="D69" s="22" t="s">
        <v>120</v>
      </c>
      <c r="E69" s="11">
        <v>102.1</v>
      </c>
      <c r="F69" s="12">
        <v>4.6100000000000003</v>
      </c>
      <c r="G69" s="13">
        <f>ROUND(E69*F69,2)</f>
        <v>470.68</v>
      </c>
      <c r="H69" s="11">
        <v>102.1</v>
      </c>
      <c r="I69" s="12">
        <v>4.2</v>
      </c>
      <c r="J69" s="13">
        <f>ROUND(H69*I69,2)</f>
        <v>428.82</v>
      </c>
    </row>
    <row r="70" spans="1:10" ht="71.400000000000006" x14ac:dyDescent="0.3">
      <c r="A70" s="14"/>
      <c r="B70" s="14"/>
      <c r="C70" s="14"/>
      <c r="D70" s="15" t="s">
        <v>121</v>
      </c>
      <c r="E70" s="14"/>
      <c r="F70" s="14"/>
      <c r="G70" s="14"/>
      <c r="H70" s="14"/>
      <c r="I70" s="14"/>
      <c r="J70" s="14"/>
    </row>
    <row r="71" spans="1:10" ht="20.399999999999999" x14ac:dyDescent="0.3">
      <c r="A71" s="10" t="s">
        <v>122</v>
      </c>
      <c r="B71" s="10" t="s">
        <v>19</v>
      </c>
      <c r="C71" s="10" t="s">
        <v>30</v>
      </c>
      <c r="D71" s="22" t="s">
        <v>123</v>
      </c>
      <c r="E71" s="11">
        <v>10</v>
      </c>
      <c r="F71" s="12">
        <v>6.91</v>
      </c>
      <c r="G71" s="13">
        <f>ROUND(E71*F71,2)</f>
        <v>69.099999999999994</v>
      </c>
      <c r="H71" s="11">
        <v>10</v>
      </c>
      <c r="I71" s="12">
        <v>6.3</v>
      </c>
      <c r="J71" s="13">
        <f>ROUND(H71*I71,2)</f>
        <v>63</v>
      </c>
    </row>
    <row r="72" spans="1:10" ht="81.599999999999994" x14ac:dyDescent="0.3">
      <c r="A72" s="14"/>
      <c r="B72" s="14"/>
      <c r="C72" s="14"/>
      <c r="D72" s="15" t="s">
        <v>124</v>
      </c>
      <c r="E72" s="14"/>
      <c r="F72" s="14"/>
      <c r="G72" s="14"/>
      <c r="H72" s="14"/>
      <c r="I72" s="14"/>
      <c r="J72" s="14"/>
    </row>
    <row r="73" spans="1:10" ht="20.399999999999999" x14ac:dyDescent="0.3">
      <c r="A73" s="10" t="s">
        <v>125</v>
      </c>
      <c r="B73" s="10" t="s">
        <v>19</v>
      </c>
      <c r="C73" s="10" t="s">
        <v>69</v>
      </c>
      <c r="D73" s="22" t="s">
        <v>126</v>
      </c>
      <c r="E73" s="11">
        <v>17.28</v>
      </c>
      <c r="F73" s="12">
        <v>11.05</v>
      </c>
      <c r="G73" s="13">
        <f>ROUND(E73*F73,2)</f>
        <v>190.94</v>
      </c>
      <c r="H73" s="11">
        <v>17.28</v>
      </c>
      <c r="I73" s="12">
        <v>13.5</v>
      </c>
      <c r="J73" s="13">
        <f>ROUND(H73*I73,2)</f>
        <v>233.28</v>
      </c>
    </row>
    <row r="74" spans="1:10" ht="81.599999999999994" x14ac:dyDescent="0.3">
      <c r="A74" s="14"/>
      <c r="B74" s="14"/>
      <c r="C74" s="14"/>
      <c r="D74" s="15" t="s">
        <v>127</v>
      </c>
      <c r="E74" s="14"/>
      <c r="F74" s="14"/>
      <c r="G74" s="14"/>
      <c r="H74" s="14"/>
      <c r="I74" s="14"/>
      <c r="J74" s="14"/>
    </row>
    <row r="75" spans="1:10" ht="20.399999999999999" x14ac:dyDescent="0.3">
      <c r="A75" s="10" t="s">
        <v>128</v>
      </c>
      <c r="B75" s="10" t="s">
        <v>19</v>
      </c>
      <c r="C75" s="10" t="s">
        <v>30</v>
      </c>
      <c r="D75" s="22" t="s">
        <v>129</v>
      </c>
      <c r="E75" s="11">
        <v>23</v>
      </c>
      <c r="F75" s="12">
        <v>27.65</v>
      </c>
      <c r="G75" s="13">
        <f>ROUND(E75*F75,2)</f>
        <v>635.95000000000005</v>
      </c>
      <c r="H75" s="11">
        <v>23</v>
      </c>
      <c r="I75" s="12">
        <v>25.2</v>
      </c>
      <c r="J75" s="13">
        <f>ROUND(H75*I75,2)</f>
        <v>579.6</v>
      </c>
    </row>
    <row r="76" spans="1:10" ht="81.599999999999994" x14ac:dyDescent="0.3">
      <c r="A76" s="14"/>
      <c r="B76" s="14"/>
      <c r="C76" s="14"/>
      <c r="D76" s="15" t="s">
        <v>130</v>
      </c>
      <c r="E76" s="14"/>
      <c r="F76" s="14"/>
      <c r="G76" s="14"/>
      <c r="H76" s="14"/>
      <c r="I76" s="14"/>
      <c r="J76" s="14"/>
    </row>
    <row r="77" spans="1:10" ht="20.399999999999999" x14ac:dyDescent="0.3">
      <c r="A77" s="10" t="s">
        <v>131</v>
      </c>
      <c r="B77" s="10" t="s">
        <v>19</v>
      </c>
      <c r="C77" s="10" t="s">
        <v>30</v>
      </c>
      <c r="D77" s="22" t="s">
        <v>132</v>
      </c>
      <c r="E77" s="11">
        <v>23</v>
      </c>
      <c r="F77" s="12">
        <v>6.91</v>
      </c>
      <c r="G77" s="13">
        <f>ROUND(E77*F77,2)</f>
        <v>158.93</v>
      </c>
      <c r="H77" s="11">
        <v>23</v>
      </c>
      <c r="I77" s="12">
        <v>6.3</v>
      </c>
      <c r="J77" s="13">
        <f>ROUND(H77*I77,2)</f>
        <v>144.9</v>
      </c>
    </row>
    <row r="78" spans="1:10" ht="81.599999999999994" x14ac:dyDescent="0.3">
      <c r="A78" s="14"/>
      <c r="B78" s="14"/>
      <c r="C78" s="14"/>
      <c r="D78" s="15" t="s">
        <v>133</v>
      </c>
      <c r="E78" s="14"/>
      <c r="F78" s="14"/>
      <c r="G78" s="14"/>
      <c r="H78" s="14"/>
      <c r="I78" s="14"/>
      <c r="J78" s="14"/>
    </row>
    <row r="79" spans="1:10" ht="20.399999999999999" x14ac:dyDescent="0.3">
      <c r="A79" s="10" t="s">
        <v>134</v>
      </c>
      <c r="B79" s="10" t="s">
        <v>19</v>
      </c>
      <c r="C79" s="10" t="s">
        <v>69</v>
      </c>
      <c r="D79" s="22" t="s">
        <v>135</v>
      </c>
      <c r="E79" s="11">
        <v>120</v>
      </c>
      <c r="F79" s="12">
        <v>14.98</v>
      </c>
      <c r="G79" s="13">
        <f>ROUND(E79*F79,2)</f>
        <v>1797.6</v>
      </c>
      <c r="H79" s="11">
        <v>120</v>
      </c>
      <c r="I79" s="12">
        <v>13.65</v>
      </c>
      <c r="J79" s="13">
        <f>ROUND(H79*I79,2)</f>
        <v>1638</v>
      </c>
    </row>
    <row r="80" spans="1:10" ht="30.6" x14ac:dyDescent="0.3">
      <c r="A80" s="14"/>
      <c r="B80" s="14"/>
      <c r="C80" s="14"/>
      <c r="D80" s="15" t="s">
        <v>136</v>
      </c>
      <c r="E80" s="14"/>
      <c r="F80" s="14"/>
      <c r="G80" s="14"/>
      <c r="H80" s="14"/>
      <c r="I80" s="14"/>
      <c r="J80" s="14"/>
    </row>
    <row r="81" spans="1:13" ht="20.399999999999999" x14ac:dyDescent="0.3">
      <c r="A81" s="10" t="s">
        <v>137</v>
      </c>
      <c r="B81" s="10" t="s">
        <v>19</v>
      </c>
      <c r="C81" s="10" t="s">
        <v>69</v>
      </c>
      <c r="D81" s="22" t="s">
        <v>138</v>
      </c>
      <c r="E81" s="11">
        <v>17</v>
      </c>
      <c r="F81" s="12">
        <v>14.98</v>
      </c>
      <c r="G81" s="13">
        <f>ROUND(E81*F81,2)</f>
        <v>254.66</v>
      </c>
      <c r="H81" s="11">
        <v>17</v>
      </c>
      <c r="I81" s="12">
        <v>13.65</v>
      </c>
      <c r="J81" s="13">
        <f>ROUND(H81*I81,2)</f>
        <v>232.05</v>
      </c>
    </row>
    <row r="82" spans="1:13" ht="71.400000000000006" x14ac:dyDescent="0.3">
      <c r="A82" s="14"/>
      <c r="B82" s="14"/>
      <c r="C82" s="14"/>
      <c r="D82" s="15" t="s">
        <v>139</v>
      </c>
      <c r="E82" s="14"/>
      <c r="F82" s="14"/>
      <c r="G82" s="14"/>
      <c r="H82" s="14"/>
      <c r="I82" s="14"/>
      <c r="J82" s="14"/>
    </row>
    <row r="83" spans="1:13" ht="20.399999999999999" x14ac:dyDescent="0.3">
      <c r="A83" s="10" t="s">
        <v>140</v>
      </c>
      <c r="B83" s="10" t="s">
        <v>19</v>
      </c>
      <c r="C83" s="10" t="s">
        <v>47</v>
      </c>
      <c r="D83" s="22" t="s">
        <v>141</v>
      </c>
      <c r="E83" s="11">
        <v>80.5</v>
      </c>
      <c r="F83" s="12">
        <v>4.6100000000000003</v>
      </c>
      <c r="G83" s="13">
        <f>ROUND(E83*F83,2)</f>
        <v>371.11</v>
      </c>
      <c r="H83" s="11">
        <v>80.5</v>
      </c>
      <c r="I83" s="12">
        <v>4.2</v>
      </c>
      <c r="J83" s="13">
        <f>ROUND(H83*I83,2)</f>
        <v>338.1</v>
      </c>
    </row>
    <row r="84" spans="1:13" ht="30.6" x14ac:dyDescent="0.3">
      <c r="A84" s="14"/>
      <c r="B84" s="14"/>
      <c r="C84" s="14"/>
      <c r="D84" s="15" t="s">
        <v>142</v>
      </c>
      <c r="E84" s="14"/>
      <c r="F84" s="14"/>
      <c r="G84" s="14"/>
      <c r="H84" s="14"/>
      <c r="I84" s="14"/>
      <c r="J84" s="14"/>
    </row>
    <row r="85" spans="1:13" ht="20.399999999999999" x14ac:dyDescent="0.3">
      <c r="A85" s="10" t="s">
        <v>143</v>
      </c>
      <c r="B85" s="10" t="s">
        <v>19</v>
      </c>
      <c r="C85" s="10" t="s">
        <v>30</v>
      </c>
      <c r="D85" s="22" t="s">
        <v>144</v>
      </c>
      <c r="E85" s="11">
        <v>3</v>
      </c>
      <c r="F85" s="12">
        <v>11.01</v>
      </c>
      <c r="G85" s="13">
        <f>ROUND(E85*F85,2)</f>
        <v>33.03</v>
      </c>
      <c r="H85" s="11">
        <v>3</v>
      </c>
      <c r="I85" s="12">
        <v>16.88</v>
      </c>
      <c r="J85" s="13">
        <f>ROUND(H85*I85,2)</f>
        <v>50.64</v>
      </c>
    </row>
    <row r="86" spans="1:13" ht="51" x14ac:dyDescent="0.3">
      <c r="A86" s="14"/>
      <c r="B86" s="14"/>
      <c r="C86" s="14"/>
      <c r="D86" s="15" t="s">
        <v>145</v>
      </c>
      <c r="E86" s="14"/>
      <c r="F86" s="14"/>
      <c r="G86" s="14"/>
      <c r="H86" s="14"/>
      <c r="I86" s="14"/>
      <c r="J86" s="14"/>
    </row>
    <row r="87" spans="1:13" x14ac:dyDescent="0.3">
      <c r="A87" s="14"/>
      <c r="B87" s="14"/>
      <c r="C87" s="14"/>
      <c r="D87" s="23" t="s">
        <v>146</v>
      </c>
      <c r="E87" s="16">
        <v>1</v>
      </c>
      <c r="F87" s="9">
        <f>G5+G7+G9+G11+G13+G15+G17+G19+G21+G23+G25+G27+G29+G31+G33+G35+G37+G39+G41+G43+G45+G47+G49+G51+G53+G55+G57+G59+G61+G63+G65+G67+G69+G71+G73+G75+G77+G79+G81+G83+G85</f>
        <v>65244.809999999983</v>
      </c>
      <c r="G87" s="9">
        <f>ROUND(F87*E87,2)</f>
        <v>65244.81</v>
      </c>
      <c r="H87" s="16">
        <v>1</v>
      </c>
      <c r="I87" s="12">
        <v>71392.429999999993</v>
      </c>
      <c r="J87" s="9">
        <f>ROUND(I87*H87,2)</f>
        <v>71392.429999999993</v>
      </c>
      <c r="K87" s="26"/>
      <c r="M87" s="26">
        <v>-6000</v>
      </c>
    </row>
    <row r="88" spans="1:13" ht="0.9" customHeight="1" x14ac:dyDescent="0.3">
      <c r="A88" s="17"/>
      <c r="B88" s="17"/>
      <c r="C88" s="17"/>
      <c r="D88" s="24"/>
      <c r="E88" s="17"/>
      <c r="F88" s="17"/>
      <c r="G88" s="17"/>
      <c r="H88" s="17"/>
      <c r="I88" s="17"/>
      <c r="J88" s="17"/>
    </row>
    <row r="89" spans="1:13" x14ac:dyDescent="0.3">
      <c r="A89" s="7" t="s">
        <v>147</v>
      </c>
      <c r="B89" s="7" t="s">
        <v>15</v>
      </c>
      <c r="C89" s="7" t="s">
        <v>16</v>
      </c>
      <c r="D89" s="21" t="s">
        <v>148</v>
      </c>
      <c r="E89" s="8">
        <f t="shared" ref="E89:J89" si="1">E108</f>
        <v>1</v>
      </c>
      <c r="F89" s="9">
        <f t="shared" si="1"/>
        <v>5901.9699999999993</v>
      </c>
      <c r="G89" s="9">
        <f t="shared" si="1"/>
        <v>5901.97</v>
      </c>
      <c r="H89" s="8">
        <f t="shared" si="1"/>
        <v>1</v>
      </c>
      <c r="I89" s="9">
        <f t="shared" si="1"/>
        <v>5945.6</v>
      </c>
      <c r="J89" s="9">
        <f t="shared" si="1"/>
        <v>5945.6</v>
      </c>
    </row>
    <row r="90" spans="1:13" ht="20.399999999999999" x14ac:dyDescent="0.3">
      <c r="A90" s="10" t="s">
        <v>149</v>
      </c>
      <c r="B90" s="10" t="s">
        <v>19</v>
      </c>
      <c r="C90" s="10" t="s">
        <v>151</v>
      </c>
      <c r="D90" s="22" t="s">
        <v>150</v>
      </c>
      <c r="E90" s="11">
        <v>25.6</v>
      </c>
      <c r="F90" s="12">
        <v>93.54</v>
      </c>
      <c r="G90" s="13">
        <f>ROUND(E90*F90,2)</f>
        <v>2394.62</v>
      </c>
      <c r="H90" s="11">
        <v>25.6</v>
      </c>
      <c r="I90" s="12">
        <v>93.54</v>
      </c>
      <c r="J90" s="13">
        <f>ROUND(H90*I90,2)</f>
        <v>2394.62</v>
      </c>
    </row>
    <row r="91" spans="1:13" ht="40.799999999999997" x14ac:dyDescent="0.3">
      <c r="A91" s="14"/>
      <c r="B91" s="14"/>
      <c r="C91" s="14"/>
      <c r="D91" s="15" t="s">
        <v>152</v>
      </c>
      <c r="E91" s="14"/>
      <c r="F91" s="14"/>
      <c r="G91" s="14"/>
      <c r="H91" s="14"/>
      <c r="I91" s="14"/>
      <c r="J91" s="14"/>
    </row>
    <row r="92" spans="1:13" ht="20.399999999999999" x14ac:dyDescent="0.3">
      <c r="A92" s="10" t="s">
        <v>153</v>
      </c>
      <c r="B92" s="10" t="s">
        <v>19</v>
      </c>
      <c r="C92" s="10" t="s">
        <v>69</v>
      </c>
      <c r="D92" s="22" t="s">
        <v>154</v>
      </c>
      <c r="E92" s="11">
        <v>8</v>
      </c>
      <c r="F92" s="12">
        <v>55.57</v>
      </c>
      <c r="G92" s="13">
        <f>ROUND(E92*F92,2)</f>
        <v>444.56</v>
      </c>
      <c r="H92" s="11">
        <v>8</v>
      </c>
      <c r="I92" s="12">
        <v>58.88</v>
      </c>
      <c r="J92" s="13">
        <f>ROUND(H92*I92,2)</f>
        <v>471.04</v>
      </c>
    </row>
    <row r="93" spans="1:13" ht="204" x14ac:dyDescent="0.3">
      <c r="A93" s="14"/>
      <c r="B93" s="14"/>
      <c r="C93" s="14"/>
      <c r="D93" s="15" t="s">
        <v>155</v>
      </c>
      <c r="E93" s="14"/>
      <c r="F93" s="14"/>
      <c r="G93" s="14"/>
      <c r="H93" s="14"/>
      <c r="I93" s="14"/>
      <c r="J93" s="14"/>
    </row>
    <row r="94" spans="1:13" ht="20.399999999999999" x14ac:dyDescent="0.3">
      <c r="A94" s="10" t="s">
        <v>156</v>
      </c>
      <c r="B94" s="10" t="s">
        <v>19</v>
      </c>
      <c r="C94" s="10" t="s">
        <v>69</v>
      </c>
      <c r="D94" s="22" t="s">
        <v>157</v>
      </c>
      <c r="E94" s="11">
        <v>22</v>
      </c>
      <c r="F94" s="12">
        <v>12.46</v>
      </c>
      <c r="G94" s="13">
        <f>ROUND(E94*F94,2)</f>
        <v>274.12</v>
      </c>
      <c r="H94" s="11">
        <v>22</v>
      </c>
      <c r="I94" s="12">
        <v>13.23</v>
      </c>
      <c r="J94" s="13">
        <f>ROUND(H94*I94,2)</f>
        <v>291.06</v>
      </c>
    </row>
    <row r="95" spans="1:13" ht="163.19999999999999" x14ac:dyDescent="0.3">
      <c r="A95" s="14"/>
      <c r="B95" s="14"/>
      <c r="C95" s="14"/>
      <c r="D95" s="15" t="s">
        <v>158</v>
      </c>
      <c r="E95" s="14"/>
      <c r="F95" s="14"/>
      <c r="G95" s="14"/>
      <c r="H95" s="14"/>
      <c r="I95" s="14"/>
      <c r="J95" s="14"/>
    </row>
    <row r="96" spans="1:13" ht="20.399999999999999" x14ac:dyDescent="0.3">
      <c r="A96" s="10" t="s">
        <v>159</v>
      </c>
      <c r="B96" s="10" t="s">
        <v>19</v>
      </c>
      <c r="C96" s="10" t="s">
        <v>47</v>
      </c>
      <c r="D96" s="22" t="s">
        <v>160</v>
      </c>
      <c r="E96" s="11">
        <v>4.2249999999999996</v>
      </c>
      <c r="F96" s="12">
        <v>24.57</v>
      </c>
      <c r="G96" s="13">
        <f>ROUND(E96*F96,2)</f>
        <v>103.81</v>
      </c>
      <c r="H96" s="11">
        <v>4.2249999999999996</v>
      </c>
      <c r="I96" s="12">
        <v>24.62</v>
      </c>
      <c r="J96" s="13">
        <f>ROUND(H96*I96,2)</f>
        <v>104.02</v>
      </c>
    </row>
    <row r="97" spans="1:13" ht="30.6" x14ac:dyDescent="0.3">
      <c r="A97" s="14"/>
      <c r="B97" s="14"/>
      <c r="C97" s="14"/>
      <c r="D97" s="15" t="s">
        <v>161</v>
      </c>
      <c r="E97" s="14"/>
      <c r="F97" s="14"/>
      <c r="G97" s="14"/>
      <c r="H97" s="14"/>
      <c r="I97" s="14"/>
      <c r="J97" s="14"/>
    </row>
    <row r="98" spans="1:13" x14ac:dyDescent="0.3">
      <c r="A98" s="10" t="s">
        <v>162</v>
      </c>
      <c r="B98" s="10" t="s">
        <v>19</v>
      </c>
      <c r="C98" s="10" t="s">
        <v>151</v>
      </c>
      <c r="D98" s="22" t="s">
        <v>163</v>
      </c>
      <c r="E98" s="11">
        <v>13</v>
      </c>
      <c r="F98" s="12">
        <v>9.49</v>
      </c>
      <c r="G98" s="13">
        <f>ROUND(E98*F98,2)</f>
        <v>123.37</v>
      </c>
      <c r="H98" s="11">
        <v>13</v>
      </c>
      <c r="I98" s="12">
        <v>9.49</v>
      </c>
      <c r="J98" s="13">
        <f>ROUND(H98*I98,2)</f>
        <v>123.37</v>
      </c>
    </row>
    <row r="99" spans="1:13" x14ac:dyDescent="0.3">
      <c r="A99" s="14"/>
      <c r="B99" s="14"/>
      <c r="C99" s="14"/>
      <c r="D99" s="15" t="s">
        <v>163</v>
      </c>
      <c r="E99" s="14"/>
      <c r="F99" s="14"/>
      <c r="G99" s="14"/>
      <c r="H99" s="14"/>
      <c r="I99" s="14"/>
      <c r="J99" s="14"/>
    </row>
    <row r="100" spans="1:13" ht="20.399999999999999" x14ac:dyDescent="0.3">
      <c r="A100" s="10" t="s">
        <v>164</v>
      </c>
      <c r="B100" s="10" t="s">
        <v>19</v>
      </c>
      <c r="C100" s="10" t="s">
        <v>69</v>
      </c>
      <c r="D100" s="22" t="s">
        <v>165</v>
      </c>
      <c r="E100" s="11">
        <v>27.5</v>
      </c>
      <c r="F100" s="12">
        <v>12.18</v>
      </c>
      <c r="G100" s="13">
        <f>ROUND(E100*F100,2)</f>
        <v>334.95</v>
      </c>
      <c r="H100" s="11">
        <v>27.5</v>
      </c>
      <c r="I100" s="12">
        <v>12.18</v>
      </c>
      <c r="J100" s="13">
        <f>ROUND(H100*I100,2)</f>
        <v>334.95</v>
      </c>
    </row>
    <row r="101" spans="1:13" ht="102" x14ac:dyDescent="0.3">
      <c r="A101" s="14"/>
      <c r="B101" s="14"/>
      <c r="C101" s="14"/>
      <c r="D101" s="15" t="s">
        <v>166</v>
      </c>
      <c r="E101" s="14"/>
      <c r="F101" s="14"/>
      <c r="G101" s="14"/>
      <c r="H101" s="14"/>
      <c r="I101" s="14"/>
      <c r="J101" s="14"/>
    </row>
    <row r="102" spans="1:13" x14ac:dyDescent="0.3">
      <c r="A102" s="10" t="s">
        <v>167</v>
      </c>
      <c r="B102" s="10" t="s">
        <v>19</v>
      </c>
      <c r="C102" s="10" t="s">
        <v>151</v>
      </c>
      <c r="D102" s="22" t="s">
        <v>168</v>
      </c>
      <c r="E102" s="11">
        <v>4.5</v>
      </c>
      <c r="F102" s="12">
        <v>44.6</v>
      </c>
      <c r="G102" s="13">
        <f>ROUND(E102*F102,2)</f>
        <v>200.7</v>
      </c>
      <c r="H102" s="11">
        <v>4.5</v>
      </c>
      <c r="I102" s="12">
        <v>44.6</v>
      </c>
      <c r="J102" s="13">
        <f>ROUND(H102*I102,2)</f>
        <v>200.7</v>
      </c>
    </row>
    <row r="103" spans="1:13" ht="20.399999999999999" x14ac:dyDescent="0.3">
      <c r="A103" s="14"/>
      <c r="B103" s="14"/>
      <c r="C103" s="14"/>
      <c r="D103" s="15" t="s">
        <v>169</v>
      </c>
      <c r="E103" s="14"/>
      <c r="F103" s="14"/>
      <c r="G103" s="14"/>
      <c r="H103" s="14"/>
      <c r="I103" s="14"/>
      <c r="J103" s="14"/>
    </row>
    <row r="104" spans="1:13" ht="20.399999999999999" x14ac:dyDescent="0.3">
      <c r="A104" s="10" t="s">
        <v>170</v>
      </c>
      <c r="B104" s="10" t="s">
        <v>19</v>
      </c>
      <c r="C104" s="10" t="s">
        <v>151</v>
      </c>
      <c r="D104" s="22" t="s">
        <v>171</v>
      </c>
      <c r="E104" s="11">
        <v>14.1</v>
      </c>
      <c r="F104" s="12">
        <v>96.28</v>
      </c>
      <c r="G104" s="13">
        <f>ROUND(E104*F104,2)</f>
        <v>1357.55</v>
      </c>
      <c r="H104" s="11">
        <v>14.1</v>
      </c>
      <c r="I104" s="12">
        <v>96.28</v>
      </c>
      <c r="J104" s="13">
        <f>ROUND(H104*I104,2)</f>
        <v>1357.55</v>
      </c>
      <c r="K104" s="26"/>
      <c r="M104" s="26">
        <v>-500</v>
      </c>
    </row>
    <row r="105" spans="1:13" ht="40.799999999999997" x14ac:dyDescent="0.3">
      <c r="A105" s="14"/>
      <c r="B105" s="14"/>
      <c r="C105" s="14"/>
      <c r="D105" s="15" t="s">
        <v>172</v>
      </c>
      <c r="E105" s="14"/>
      <c r="F105" s="14"/>
      <c r="G105" s="14"/>
      <c r="H105" s="14"/>
      <c r="I105" s="14"/>
      <c r="J105" s="14"/>
    </row>
    <row r="106" spans="1:13" ht="20.399999999999999" x14ac:dyDescent="0.3">
      <c r="A106" s="10" t="s">
        <v>173</v>
      </c>
      <c r="B106" s="10" t="s">
        <v>19</v>
      </c>
      <c r="C106" s="10" t="s">
        <v>175</v>
      </c>
      <c r="D106" s="22" t="s">
        <v>174</v>
      </c>
      <c r="E106" s="11">
        <v>1</v>
      </c>
      <c r="F106" s="12">
        <v>668.29</v>
      </c>
      <c r="G106" s="13">
        <f>ROUND(E106*F106,2)</f>
        <v>668.29</v>
      </c>
      <c r="H106" s="11">
        <v>1</v>
      </c>
      <c r="I106" s="12">
        <v>668.29</v>
      </c>
      <c r="J106" s="13">
        <f>ROUND(H106*I106,2)</f>
        <v>668.29</v>
      </c>
    </row>
    <row r="107" spans="1:13" ht="336.6" x14ac:dyDescent="0.3">
      <c r="A107" s="14"/>
      <c r="B107" s="14"/>
      <c r="C107" s="14"/>
      <c r="D107" s="15" t="s">
        <v>176</v>
      </c>
      <c r="E107" s="14"/>
      <c r="F107" s="14"/>
      <c r="G107" s="14"/>
      <c r="H107" s="14"/>
      <c r="I107" s="14"/>
      <c r="J107" s="14"/>
    </row>
    <row r="108" spans="1:13" x14ac:dyDescent="0.3">
      <c r="A108" s="14"/>
      <c r="B108" s="14"/>
      <c r="C108" s="14"/>
      <c r="D108" s="23" t="s">
        <v>177</v>
      </c>
      <c r="E108" s="16">
        <v>1</v>
      </c>
      <c r="F108" s="9">
        <f>G90+G92+G94+G96+G98+G100+G102+G104+G106</f>
        <v>5901.9699999999993</v>
      </c>
      <c r="G108" s="9">
        <f>ROUND(F108*E108,2)</f>
        <v>5901.97</v>
      </c>
      <c r="H108" s="16">
        <v>1</v>
      </c>
      <c r="I108" s="12">
        <v>5945.6</v>
      </c>
      <c r="J108" s="9">
        <f>ROUND(I108*H108,2)</f>
        <v>5945.6</v>
      </c>
    </row>
    <row r="109" spans="1:13" ht="0.9" customHeight="1" x14ac:dyDescent="0.3">
      <c r="A109" s="17"/>
      <c r="B109" s="17"/>
      <c r="C109" s="17"/>
      <c r="D109" s="24"/>
      <c r="E109" s="17"/>
      <c r="F109" s="17"/>
      <c r="G109" s="17"/>
      <c r="H109" s="17"/>
      <c r="I109" s="17"/>
      <c r="J109" s="17"/>
    </row>
    <row r="110" spans="1:13" x14ac:dyDescent="0.3">
      <c r="A110" s="7" t="s">
        <v>178</v>
      </c>
      <c r="B110" s="7" t="s">
        <v>15</v>
      </c>
      <c r="C110" s="7" t="s">
        <v>16</v>
      </c>
      <c r="D110" s="21" t="s">
        <v>179</v>
      </c>
      <c r="E110" s="8">
        <f t="shared" ref="E110:J110" si="2">E146</f>
        <v>1</v>
      </c>
      <c r="F110" s="9">
        <f t="shared" si="2"/>
        <v>181663.74</v>
      </c>
      <c r="G110" s="9">
        <f t="shared" si="2"/>
        <v>181663.74</v>
      </c>
      <c r="H110" s="8">
        <f t="shared" si="2"/>
        <v>1</v>
      </c>
      <c r="I110" s="9">
        <f t="shared" si="2"/>
        <v>198916.76</v>
      </c>
      <c r="J110" s="9">
        <f t="shared" si="2"/>
        <v>198916.76</v>
      </c>
    </row>
    <row r="111" spans="1:13" x14ac:dyDescent="0.3">
      <c r="A111" s="18" t="s">
        <v>180</v>
      </c>
      <c r="B111" s="18" t="s">
        <v>15</v>
      </c>
      <c r="C111" s="18" t="s">
        <v>16</v>
      </c>
      <c r="D111" s="25" t="s">
        <v>181</v>
      </c>
      <c r="E111" s="19">
        <f t="shared" ref="E111:J111" si="3">E116</f>
        <v>1</v>
      </c>
      <c r="F111" s="9">
        <f t="shared" si="3"/>
        <v>519.49</v>
      </c>
      <c r="G111" s="9">
        <f t="shared" si="3"/>
        <v>519.49</v>
      </c>
      <c r="H111" s="19">
        <f t="shared" si="3"/>
        <v>1</v>
      </c>
      <c r="I111" s="9">
        <f t="shared" si="3"/>
        <v>591.28</v>
      </c>
      <c r="J111" s="9">
        <f t="shared" si="3"/>
        <v>591.28</v>
      </c>
    </row>
    <row r="112" spans="1:13" ht="20.399999999999999" x14ac:dyDescent="0.3">
      <c r="A112" s="10" t="s">
        <v>182</v>
      </c>
      <c r="B112" s="10" t="s">
        <v>19</v>
      </c>
      <c r="C112" s="10" t="s">
        <v>69</v>
      </c>
      <c r="D112" s="22" t="s">
        <v>183</v>
      </c>
      <c r="E112" s="11">
        <v>7.35</v>
      </c>
      <c r="F112" s="12">
        <v>12.27</v>
      </c>
      <c r="G112" s="13">
        <f>ROUND(E112*F112,2)</f>
        <v>90.18</v>
      </c>
      <c r="H112" s="11">
        <v>7.35</v>
      </c>
      <c r="I112" s="12">
        <v>14.05</v>
      </c>
      <c r="J112" s="13">
        <f>ROUND(H112*I112,2)</f>
        <v>103.27</v>
      </c>
    </row>
    <row r="113" spans="1:11" ht="91.8" x14ac:dyDescent="0.3">
      <c r="A113" s="14"/>
      <c r="B113" s="14"/>
      <c r="C113" s="14"/>
      <c r="D113" s="15" t="s">
        <v>184</v>
      </c>
      <c r="E113" s="14"/>
      <c r="F113" s="14"/>
      <c r="G113" s="14"/>
      <c r="H113" s="14"/>
      <c r="I113" s="14"/>
      <c r="J113" s="14"/>
    </row>
    <row r="114" spans="1:11" ht="20.399999999999999" x14ac:dyDescent="0.3">
      <c r="A114" s="10" t="s">
        <v>185</v>
      </c>
      <c r="B114" s="10" t="s">
        <v>19</v>
      </c>
      <c r="C114" s="10" t="s">
        <v>151</v>
      </c>
      <c r="D114" s="22" t="s">
        <v>186</v>
      </c>
      <c r="E114" s="11">
        <v>2.2050000000000001</v>
      </c>
      <c r="F114" s="12">
        <v>194.7</v>
      </c>
      <c r="G114" s="13">
        <f>ROUND(E114*F114,2)</f>
        <v>429.31</v>
      </c>
      <c r="H114" s="11">
        <v>2.2050000000000001</v>
      </c>
      <c r="I114" s="12">
        <v>221.32</v>
      </c>
      <c r="J114" s="13">
        <f>ROUND(H114*I114,2)</f>
        <v>488.01</v>
      </c>
    </row>
    <row r="115" spans="1:11" ht="102" x14ac:dyDescent="0.3">
      <c r="A115" s="14"/>
      <c r="B115" s="14"/>
      <c r="C115" s="14"/>
      <c r="D115" s="15" t="s">
        <v>187</v>
      </c>
      <c r="E115" s="14"/>
      <c r="F115" s="14"/>
      <c r="G115" s="14"/>
      <c r="H115" s="14"/>
      <c r="I115" s="14"/>
      <c r="J115" s="14"/>
    </row>
    <row r="116" spans="1:11" x14ac:dyDescent="0.3">
      <c r="A116" s="14"/>
      <c r="B116" s="14"/>
      <c r="C116" s="14"/>
      <c r="D116" s="23" t="s">
        <v>188</v>
      </c>
      <c r="E116" s="11">
        <v>1</v>
      </c>
      <c r="F116" s="9">
        <f>G112+G114</f>
        <v>519.49</v>
      </c>
      <c r="G116" s="9">
        <f>ROUND(F116*E116,2)</f>
        <v>519.49</v>
      </c>
      <c r="H116" s="11">
        <v>1</v>
      </c>
      <c r="I116" s="12">
        <v>591.28</v>
      </c>
      <c r="J116" s="9">
        <f>ROUND(I116*H116,2)</f>
        <v>591.28</v>
      </c>
    </row>
    <row r="117" spans="1:11" ht="0.9" customHeight="1" x14ac:dyDescent="0.3">
      <c r="A117" s="17"/>
      <c r="B117" s="17"/>
      <c r="C117" s="17"/>
      <c r="D117" s="24"/>
      <c r="E117" s="17"/>
      <c r="F117" s="17"/>
      <c r="G117" s="17"/>
      <c r="H117" s="17"/>
      <c r="I117" s="17"/>
      <c r="J117" s="17"/>
    </row>
    <row r="118" spans="1:11" x14ac:dyDescent="0.3">
      <c r="A118" s="18" t="s">
        <v>189</v>
      </c>
      <c r="B118" s="18" t="s">
        <v>15</v>
      </c>
      <c r="C118" s="18" t="s">
        <v>16</v>
      </c>
      <c r="D118" s="25" t="s">
        <v>190</v>
      </c>
      <c r="E118" s="19">
        <f t="shared" ref="E118:J118" si="4">E125</f>
        <v>1</v>
      </c>
      <c r="F118" s="9">
        <f t="shared" si="4"/>
        <v>2493.94</v>
      </c>
      <c r="G118" s="9">
        <f t="shared" si="4"/>
        <v>2493.94</v>
      </c>
      <c r="H118" s="19">
        <f t="shared" si="4"/>
        <v>1</v>
      </c>
      <c r="I118" s="9">
        <f t="shared" si="4"/>
        <v>2897.6</v>
      </c>
      <c r="J118" s="9">
        <f t="shared" si="4"/>
        <v>2897.6</v>
      </c>
    </row>
    <row r="119" spans="1:11" ht="20.399999999999999" x14ac:dyDescent="0.3">
      <c r="A119" s="10" t="s">
        <v>191</v>
      </c>
      <c r="B119" s="10" t="s">
        <v>19</v>
      </c>
      <c r="C119" s="10" t="s">
        <v>69</v>
      </c>
      <c r="D119" s="22" t="s">
        <v>192</v>
      </c>
      <c r="E119" s="11">
        <v>5.44</v>
      </c>
      <c r="F119" s="12">
        <v>10.199999999999999</v>
      </c>
      <c r="G119" s="13">
        <f>ROUND(E119*F119,2)</f>
        <v>55.49</v>
      </c>
      <c r="H119" s="11">
        <v>5.44</v>
      </c>
      <c r="I119" s="12">
        <v>29.71</v>
      </c>
      <c r="J119" s="13">
        <f>ROUND(H119*I119,2)</f>
        <v>161.62</v>
      </c>
    </row>
    <row r="120" spans="1:11" ht="40.799999999999997" x14ac:dyDescent="0.3">
      <c r="A120" s="14"/>
      <c r="B120" s="14"/>
      <c r="C120" s="14"/>
      <c r="D120" s="15" t="s">
        <v>193</v>
      </c>
      <c r="E120" s="14"/>
      <c r="F120" s="14"/>
      <c r="G120" s="14"/>
      <c r="H120" s="14"/>
      <c r="I120" s="14"/>
      <c r="J120" s="14"/>
    </row>
    <row r="121" spans="1:11" ht="20.399999999999999" x14ac:dyDescent="0.3">
      <c r="A121" s="10" t="s">
        <v>194</v>
      </c>
      <c r="B121" s="10" t="s">
        <v>19</v>
      </c>
      <c r="C121" s="10" t="s">
        <v>151</v>
      </c>
      <c r="D121" s="22" t="s">
        <v>195</v>
      </c>
      <c r="E121" s="11">
        <v>4.38</v>
      </c>
      <c r="F121" s="12">
        <v>351.61</v>
      </c>
      <c r="G121" s="13">
        <f>ROUND(E121*F121,2)</f>
        <v>1540.05</v>
      </c>
      <c r="H121" s="11">
        <v>4.38</v>
      </c>
      <c r="I121" s="12">
        <v>383.74</v>
      </c>
      <c r="J121" s="13">
        <f>ROUND(H121*I121,2)</f>
        <v>1680.78</v>
      </c>
    </row>
    <row r="122" spans="1:11" ht="91.8" x14ac:dyDescent="0.3">
      <c r="A122" s="14"/>
      <c r="B122" s="14"/>
      <c r="C122" s="14"/>
      <c r="D122" s="15" t="s">
        <v>196</v>
      </c>
      <c r="E122" s="14"/>
      <c r="F122" s="14"/>
      <c r="G122" s="14"/>
      <c r="H122" s="14"/>
      <c r="I122" s="14"/>
      <c r="J122" s="14"/>
    </row>
    <row r="123" spans="1:11" ht="36" customHeight="1" x14ac:dyDescent="0.3">
      <c r="A123" s="10" t="s">
        <v>197</v>
      </c>
      <c r="B123" s="10" t="s">
        <v>19</v>
      </c>
      <c r="C123" s="10" t="s">
        <v>30</v>
      </c>
      <c r="D123" s="22" t="s">
        <v>198</v>
      </c>
      <c r="E123" s="11">
        <v>40</v>
      </c>
      <c r="F123" s="12">
        <v>22.46</v>
      </c>
      <c r="G123" s="13">
        <f>ROUND(E123*F123,2)</f>
        <v>898.4</v>
      </c>
      <c r="H123" s="11">
        <v>40</v>
      </c>
      <c r="I123" s="12">
        <v>26.38</v>
      </c>
      <c r="J123" s="13">
        <f>ROUND(H123*I123,2)</f>
        <v>1055.2</v>
      </c>
    </row>
    <row r="124" spans="1:11" ht="57" customHeight="1" x14ac:dyDescent="0.3">
      <c r="A124" s="14"/>
      <c r="B124" s="14"/>
      <c r="C124" s="14"/>
      <c r="D124" s="15" t="s">
        <v>199</v>
      </c>
      <c r="E124" s="14"/>
      <c r="F124" s="14"/>
      <c r="G124" s="14"/>
      <c r="H124" s="14"/>
      <c r="I124" s="14"/>
      <c r="J124" s="14"/>
    </row>
    <row r="125" spans="1:11" x14ac:dyDescent="0.3">
      <c r="A125" s="14"/>
      <c r="B125" s="14"/>
      <c r="C125" s="14"/>
      <c r="D125" s="23" t="s">
        <v>200</v>
      </c>
      <c r="E125" s="11">
        <v>1</v>
      </c>
      <c r="F125" s="9">
        <f>G119+G121+G123</f>
        <v>2493.94</v>
      </c>
      <c r="G125" s="9">
        <f>ROUND(F125*E125,2)</f>
        <v>2493.94</v>
      </c>
      <c r="H125" s="11">
        <v>1</v>
      </c>
      <c r="I125" s="12">
        <v>2897.6</v>
      </c>
      <c r="J125" s="9">
        <f>ROUND(I125*H125,2)</f>
        <v>2897.6</v>
      </c>
    </row>
    <row r="126" spans="1:11" ht="0.9" customHeight="1" x14ac:dyDescent="0.3">
      <c r="A126" s="17"/>
      <c r="B126" s="17"/>
      <c r="C126" s="17"/>
      <c r="D126" s="24"/>
      <c r="E126" s="17"/>
      <c r="F126" s="17"/>
      <c r="G126" s="17"/>
      <c r="H126" s="17"/>
      <c r="I126" s="17"/>
      <c r="J126" s="17"/>
    </row>
    <row r="127" spans="1:11" x14ac:dyDescent="0.3">
      <c r="A127" s="18" t="s">
        <v>201</v>
      </c>
      <c r="B127" s="18" t="s">
        <v>15</v>
      </c>
      <c r="C127" s="18" t="s">
        <v>16</v>
      </c>
      <c r="D127" s="25" t="s">
        <v>202</v>
      </c>
      <c r="E127" s="19">
        <f t="shared" ref="E127:J127" si="5">E144</f>
        <v>1</v>
      </c>
      <c r="F127" s="9">
        <f t="shared" si="5"/>
        <v>178650.31000000003</v>
      </c>
      <c r="G127" s="9">
        <f t="shared" si="5"/>
        <v>178650.31</v>
      </c>
      <c r="H127" s="19">
        <f t="shared" si="5"/>
        <v>1</v>
      </c>
      <c r="I127" s="9">
        <f t="shared" si="5"/>
        <v>195427.88</v>
      </c>
      <c r="J127" s="9">
        <f t="shared" si="5"/>
        <v>195427.88</v>
      </c>
    </row>
    <row r="128" spans="1:11" ht="20.399999999999999" x14ac:dyDescent="0.3">
      <c r="A128" s="10" t="s">
        <v>203</v>
      </c>
      <c r="B128" s="10" t="s">
        <v>19</v>
      </c>
      <c r="C128" s="10" t="s">
        <v>205</v>
      </c>
      <c r="D128" s="22" t="s">
        <v>204</v>
      </c>
      <c r="E128" s="11">
        <v>25538.344000000001</v>
      </c>
      <c r="F128" s="12">
        <v>2.54</v>
      </c>
      <c r="G128" s="13">
        <f>ROUND(E128*F128,2)</f>
        <v>64867.39</v>
      </c>
      <c r="H128" s="11">
        <v>25538.344000000001</v>
      </c>
      <c r="I128" s="12">
        <v>2.48</v>
      </c>
      <c r="J128" s="13">
        <f>ROUND(H128*I128,2)</f>
        <v>63335.09</v>
      </c>
      <c r="K128" t="s">
        <v>1442</v>
      </c>
    </row>
    <row r="129" spans="1:13" ht="61.2" x14ac:dyDescent="0.3">
      <c r="A129" s="14"/>
      <c r="B129" s="14"/>
      <c r="C129" s="14"/>
      <c r="D129" s="15" t="s">
        <v>206</v>
      </c>
      <c r="E129" s="14"/>
      <c r="F129" s="14"/>
      <c r="G129" s="14"/>
      <c r="H129" s="14"/>
      <c r="I129" s="14"/>
      <c r="J129" s="14"/>
    </row>
    <row r="130" spans="1:13" ht="20.399999999999999" x14ac:dyDescent="0.3">
      <c r="A130" s="10" t="s">
        <v>207</v>
      </c>
      <c r="B130" s="10" t="s">
        <v>19</v>
      </c>
      <c r="C130" s="10" t="s">
        <v>205</v>
      </c>
      <c r="D130" s="22" t="s">
        <v>208</v>
      </c>
      <c r="E130" s="11">
        <v>9907.2270000000008</v>
      </c>
      <c r="F130" s="12">
        <v>2.63</v>
      </c>
      <c r="G130" s="13">
        <f>ROUND(E130*F130,2)</f>
        <v>26056.01</v>
      </c>
      <c r="H130" s="11">
        <v>9907.2270000000008</v>
      </c>
      <c r="I130" s="12">
        <v>2.5099999999999998</v>
      </c>
      <c r="J130" s="13">
        <f>ROUND(H130*I130,2)</f>
        <v>24867.14</v>
      </c>
      <c r="K130" t="s">
        <v>1442</v>
      </c>
    </row>
    <row r="131" spans="1:13" ht="61.2" x14ac:dyDescent="0.3">
      <c r="A131" s="14"/>
      <c r="B131" s="14"/>
      <c r="C131" s="14"/>
      <c r="D131" s="15" t="s">
        <v>209</v>
      </c>
      <c r="E131" s="14"/>
      <c r="F131" s="14"/>
      <c r="G131" s="14"/>
      <c r="H131" s="14"/>
      <c r="I131" s="14"/>
      <c r="J131" s="14"/>
    </row>
    <row r="132" spans="1:13" ht="27" customHeight="1" x14ac:dyDescent="0.3">
      <c r="A132" s="10" t="s">
        <v>210</v>
      </c>
      <c r="B132" s="10" t="s">
        <v>19</v>
      </c>
      <c r="C132" s="10" t="s">
        <v>69</v>
      </c>
      <c r="D132" s="22" t="s">
        <v>211</v>
      </c>
      <c r="E132" s="11">
        <v>748.9</v>
      </c>
      <c r="F132" s="12">
        <v>45.44</v>
      </c>
      <c r="G132" s="13">
        <f>ROUND(E132*F132,2)</f>
        <v>34030.019999999997</v>
      </c>
      <c r="H132" s="11">
        <v>748.9</v>
      </c>
      <c r="I132" s="12">
        <v>68.86</v>
      </c>
      <c r="J132" s="13">
        <f>ROUND(H132*I132,2)</f>
        <v>51569.25</v>
      </c>
      <c r="K132" s="26">
        <v>60</v>
      </c>
      <c r="L132" s="33" t="s">
        <v>1459</v>
      </c>
      <c r="M132" s="26">
        <v>-10000</v>
      </c>
    </row>
    <row r="133" spans="1:13" ht="181.2" customHeight="1" x14ac:dyDescent="0.3">
      <c r="A133" s="14"/>
      <c r="B133" s="14"/>
      <c r="C133" s="14"/>
      <c r="D133" s="15" t="s">
        <v>1455</v>
      </c>
      <c r="E133" s="14"/>
      <c r="F133" s="14"/>
      <c r="G133" s="14"/>
      <c r="H133" s="14"/>
      <c r="I133" s="14"/>
      <c r="J133" s="14"/>
      <c r="K133" s="27"/>
    </row>
    <row r="134" spans="1:13" ht="20.399999999999999" x14ac:dyDescent="0.3">
      <c r="A134" s="10" t="s">
        <v>212</v>
      </c>
      <c r="B134" s="10" t="s">
        <v>19</v>
      </c>
      <c r="C134" s="10" t="s">
        <v>30</v>
      </c>
      <c r="D134" s="22" t="s">
        <v>213</v>
      </c>
      <c r="E134" s="11">
        <v>33</v>
      </c>
      <c r="F134" s="12">
        <v>28.55</v>
      </c>
      <c r="G134" s="13">
        <f>ROUND(E134*F134,2)</f>
        <v>942.15</v>
      </c>
      <c r="H134" s="11">
        <v>33</v>
      </c>
      <c r="I134" s="12">
        <v>43.84</v>
      </c>
      <c r="J134" s="13">
        <f>ROUND(H134*I134,2)</f>
        <v>1446.72</v>
      </c>
    </row>
    <row r="135" spans="1:13" ht="408" x14ac:dyDescent="0.3">
      <c r="A135" s="14"/>
      <c r="B135" s="14"/>
      <c r="C135" s="14"/>
      <c r="D135" s="15" t="s">
        <v>214</v>
      </c>
      <c r="E135" s="14"/>
      <c r="F135" s="14"/>
      <c r="G135" s="14"/>
      <c r="H135" s="14"/>
      <c r="I135" s="14"/>
      <c r="J135" s="14"/>
    </row>
    <row r="136" spans="1:13" ht="20.399999999999999" x14ac:dyDescent="0.3">
      <c r="A136" s="10" t="s">
        <v>215</v>
      </c>
      <c r="B136" s="10" t="s">
        <v>19</v>
      </c>
      <c r="C136" s="10" t="s">
        <v>30</v>
      </c>
      <c r="D136" s="22" t="s">
        <v>216</v>
      </c>
      <c r="E136" s="11">
        <v>2.4</v>
      </c>
      <c r="F136" s="12">
        <v>6718.3</v>
      </c>
      <c r="G136" s="13">
        <f>ROUND(E136*F136,2)</f>
        <v>16123.92</v>
      </c>
      <c r="H136" s="11">
        <v>2.4</v>
      </c>
      <c r="I136" s="12">
        <v>6718.3</v>
      </c>
      <c r="J136" s="13">
        <f>ROUND(H136*I136,2)</f>
        <v>16123.92</v>
      </c>
      <c r="K136" s="28" t="s">
        <v>1443</v>
      </c>
      <c r="M136" s="28"/>
    </row>
    <row r="137" spans="1:13" ht="409.6" x14ac:dyDescent="0.3">
      <c r="A137" s="14"/>
      <c r="B137" s="14"/>
      <c r="C137" s="14"/>
      <c r="D137" s="15" t="s">
        <v>217</v>
      </c>
      <c r="E137" s="14"/>
      <c r="F137" s="14"/>
      <c r="G137" s="14"/>
      <c r="H137" s="14"/>
      <c r="I137" s="14"/>
      <c r="J137" s="14"/>
    </row>
    <row r="138" spans="1:13" ht="30.6" x14ac:dyDescent="0.3">
      <c r="A138" s="10" t="s">
        <v>218</v>
      </c>
      <c r="B138" s="10" t="s">
        <v>19</v>
      </c>
      <c r="C138" s="10" t="s">
        <v>30</v>
      </c>
      <c r="D138" s="22" t="s">
        <v>219</v>
      </c>
      <c r="E138" s="11">
        <v>516</v>
      </c>
      <c r="F138" s="12">
        <v>16.45</v>
      </c>
      <c r="G138" s="13">
        <f>ROUND(E138*F138,2)</f>
        <v>8488.2000000000007</v>
      </c>
      <c r="H138" s="11">
        <v>516</v>
      </c>
      <c r="I138" s="12">
        <v>19.34</v>
      </c>
      <c r="J138" s="13">
        <f>ROUND(H138*I138,2)</f>
        <v>9979.44</v>
      </c>
    </row>
    <row r="139" spans="1:13" ht="51" x14ac:dyDescent="0.3">
      <c r="A139" s="14"/>
      <c r="B139" s="14"/>
      <c r="C139" s="14"/>
      <c r="D139" s="15" t="s">
        <v>220</v>
      </c>
      <c r="E139" s="14"/>
      <c r="F139" s="14"/>
      <c r="G139" s="14"/>
      <c r="H139" s="14"/>
      <c r="I139" s="14"/>
      <c r="J139" s="14"/>
    </row>
    <row r="140" spans="1:13" ht="20.399999999999999" x14ac:dyDescent="0.3">
      <c r="A140" s="10" t="s">
        <v>221</v>
      </c>
      <c r="B140" s="10" t="s">
        <v>19</v>
      </c>
      <c r="C140" s="10" t="s">
        <v>69</v>
      </c>
      <c r="D140" s="22" t="s">
        <v>222</v>
      </c>
      <c r="E140" s="11">
        <v>493.19200000000001</v>
      </c>
      <c r="F140" s="12">
        <v>46.57</v>
      </c>
      <c r="G140" s="13">
        <f>ROUND(E140*F140,2)</f>
        <v>22967.95</v>
      </c>
      <c r="H140" s="11">
        <v>493.19200000000001</v>
      </c>
      <c r="I140" s="12">
        <v>50</v>
      </c>
      <c r="J140" s="13">
        <f>ROUND(H140*I140,2)</f>
        <v>24659.599999999999</v>
      </c>
      <c r="K140" s="26">
        <v>21.5</v>
      </c>
      <c r="L140" t="s">
        <v>1458</v>
      </c>
      <c r="M140" s="26">
        <v>-13000</v>
      </c>
    </row>
    <row r="141" spans="1:13" ht="91.8" x14ac:dyDescent="0.3">
      <c r="A141" s="14"/>
      <c r="B141" s="14"/>
      <c r="C141" s="14"/>
      <c r="D141" s="15" t="s">
        <v>223</v>
      </c>
      <c r="E141" s="14"/>
      <c r="F141" s="14"/>
      <c r="G141" s="14"/>
      <c r="H141" s="14"/>
      <c r="I141" s="14"/>
      <c r="J141" s="14"/>
    </row>
    <row r="142" spans="1:13" ht="20.399999999999999" x14ac:dyDescent="0.3">
      <c r="A142" s="10" t="s">
        <v>224</v>
      </c>
      <c r="B142" s="10" t="s">
        <v>19</v>
      </c>
      <c r="C142" s="10" t="s">
        <v>69</v>
      </c>
      <c r="D142" s="22" t="s">
        <v>225</v>
      </c>
      <c r="E142" s="11">
        <v>229.78100000000001</v>
      </c>
      <c r="F142" s="12">
        <v>22.52</v>
      </c>
      <c r="G142" s="13">
        <f>ROUND(E142*F142,2)</f>
        <v>5174.67</v>
      </c>
      <c r="H142" s="11">
        <v>229.78100000000001</v>
      </c>
      <c r="I142" s="12">
        <v>15</v>
      </c>
      <c r="J142" s="13">
        <f>ROUND(H142*I142,2)</f>
        <v>3446.72</v>
      </c>
    </row>
    <row r="143" spans="1:13" ht="81.599999999999994" x14ac:dyDescent="0.3">
      <c r="A143" s="14"/>
      <c r="B143" s="14"/>
      <c r="C143" s="14"/>
      <c r="D143" s="15" t="s">
        <v>226</v>
      </c>
      <c r="E143" s="14"/>
      <c r="F143" s="14"/>
      <c r="G143" s="14"/>
      <c r="H143" s="14"/>
      <c r="I143" s="14"/>
      <c r="J143" s="14"/>
    </row>
    <row r="144" spans="1:13" x14ac:dyDescent="0.3">
      <c r="A144" s="14"/>
      <c r="B144" s="14"/>
      <c r="C144" s="14"/>
      <c r="D144" s="23" t="s">
        <v>227</v>
      </c>
      <c r="E144" s="11">
        <v>1</v>
      </c>
      <c r="F144" s="9">
        <f>G128+G130+G132+G134+G136+G138+G140+G142</f>
        <v>178650.31000000003</v>
      </c>
      <c r="G144" s="9">
        <f>ROUND(F144*E144,2)</f>
        <v>178650.31</v>
      </c>
      <c r="H144" s="11">
        <v>1</v>
      </c>
      <c r="I144" s="12">
        <v>195427.88</v>
      </c>
      <c r="J144" s="9">
        <f>ROUND(I144*H144,2)</f>
        <v>195427.88</v>
      </c>
    </row>
    <row r="145" spans="1:13" ht="0.9" customHeight="1" x14ac:dyDescent="0.3">
      <c r="A145" s="17"/>
      <c r="B145" s="17"/>
      <c r="C145" s="17"/>
      <c r="D145" s="24"/>
      <c r="E145" s="17"/>
      <c r="F145" s="17"/>
      <c r="G145" s="17"/>
      <c r="H145" s="17"/>
      <c r="I145" s="17"/>
      <c r="J145" s="17"/>
    </row>
    <row r="146" spans="1:13" x14ac:dyDescent="0.3">
      <c r="A146" s="14"/>
      <c r="B146" s="14"/>
      <c r="C146" s="14"/>
      <c r="D146" s="23" t="s">
        <v>228</v>
      </c>
      <c r="E146" s="16">
        <v>1</v>
      </c>
      <c r="F146" s="9">
        <f>G116+G125+G144</f>
        <v>181663.74</v>
      </c>
      <c r="G146" s="9">
        <f>ROUND(F146*E146,2)</f>
        <v>181663.74</v>
      </c>
      <c r="H146" s="16">
        <v>1</v>
      </c>
      <c r="I146" s="12">
        <v>198916.76</v>
      </c>
      <c r="J146" s="9">
        <f>ROUND(I146*H146,2)</f>
        <v>198916.76</v>
      </c>
    </row>
    <row r="147" spans="1:13" ht="0.9" customHeight="1" x14ac:dyDescent="0.3">
      <c r="A147" s="17"/>
      <c r="B147" s="17"/>
      <c r="C147" s="17"/>
      <c r="D147" s="24"/>
      <c r="E147" s="17"/>
      <c r="F147" s="17"/>
      <c r="G147" s="17"/>
      <c r="H147" s="17"/>
      <c r="I147" s="17"/>
      <c r="J147" s="17"/>
    </row>
    <row r="148" spans="1:13" x14ac:dyDescent="0.3">
      <c r="A148" s="7" t="s">
        <v>229</v>
      </c>
      <c r="B148" s="7" t="s">
        <v>15</v>
      </c>
      <c r="C148" s="7" t="s">
        <v>16</v>
      </c>
      <c r="D148" s="21" t="s">
        <v>230</v>
      </c>
      <c r="E148" s="8">
        <f t="shared" ref="E148:J148" si="6">E221</f>
        <v>1</v>
      </c>
      <c r="F148" s="9">
        <f t="shared" si="6"/>
        <v>216726.19</v>
      </c>
      <c r="G148" s="9">
        <f t="shared" si="6"/>
        <v>216726.19</v>
      </c>
      <c r="H148" s="8">
        <f t="shared" si="6"/>
        <v>1</v>
      </c>
      <c r="I148" s="9">
        <f t="shared" si="6"/>
        <v>255561.07</v>
      </c>
      <c r="J148" s="9">
        <f t="shared" si="6"/>
        <v>255561.07</v>
      </c>
    </row>
    <row r="149" spans="1:13" x14ac:dyDescent="0.3">
      <c r="A149" s="18" t="s">
        <v>231</v>
      </c>
      <c r="B149" s="18" t="s">
        <v>15</v>
      </c>
      <c r="C149" s="18" t="s">
        <v>16</v>
      </c>
      <c r="D149" s="25" t="s">
        <v>232</v>
      </c>
      <c r="E149" s="19">
        <f t="shared" ref="E149:J149" si="7">E155</f>
        <v>1</v>
      </c>
      <c r="F149" s="9">
        <f t="shared" si="7"/>
        <v>1051.8900000000001</v>
      </c>
      <c r="G149" s="9">
        <f t="shared" si="7"/>
        <v>1051.8900000000001</v>
      </c>
      <c r="H149" s="19">
        <f t="shared" si="7"/>
        <v>1</v>
      </c>
      <c r="I149" s="9">
        <f t="shared" si="7"/>
        <v>1733.04</v>
      </c>
      <c r="J149" s="9">
        <f t="shared" si="7"/>
        <v>1733.04</v>
      </c>
    </row>
    <row r="150" spans="1:13" x14ac:dyDescent="0.3">
      <c r="A150" s="18" t="s">
        <v>233</v>
      </c>
      <c r="B150" s="18" t="s">
        <v>15</v>
      </c>
      <c r="C150" s="18" t="s">
        <v>16</v>
      </c>
      <c r="D150" s="25" t="s">
        <v>234</v>
      </c>
      <c r="E150" s="19">
        <f t="shared" ref="E150:J150" si="8">E153</f>
        <v>1</v>
      </c>
      <c r="F150" s="9">
        <f t="shared" si="8"/>
        <v>1051.8900000000001</v>
      </c>
      <c r="G150" s="9">
        <f t="shared" si="8"/>
        <v>1051.8900000000001</v>
      </c>
      <c r="H150" s="19">
        <f t="shared" si="8"/>
        <v>1</v>
      </c>
      <c r="I150" s="9">
        <f t="shared" si="8"/>
        <v>1733.04</v>
      </c>
      <c r="J150" s="9">
        <f t="shared" si="8"/>
        <v>1733.04</v>
      </c>
    </row>
    <row r="151" spans="1:13" ht="20.399999999999999" x14ac:dyDescent="0.3">
      <c r="A151" s="10" t="s">
        <v>235</v>
      </c>
      <c r="B151" s="10" t="s">
        <v>19</v>
      </c>
      <c r="C151" s="10" t="s">
        <v>69</v>
      </c>
      <c r="D151" s="22" t="s">
        <v>236</v>
      </c>
      <c r="E151" s="11">
        <v>46.4</v>
      </c>
      <c r="F151" s="12">
        <v>22.67</v>
      </c>
      <c r="G151" s="13">
        <f>ROUND(E151*F151,2)</f>
        <v>1051.8900000000001</v>
      </c>
      <c r="H151" s="11">
        <v>46.4</v>
      </c>
      <c r="I151" s="12">
        <v>37.35</v>
      </c>
      <c r="J151" s="13">
        <f>ROUND(H151*I151,2)</f>
        <v>1733.04</v>
      </c>
    </row>
    <row r="152" spans="1:13" ht="51" x14ac:dyDescent="0.3">
      <c r="A152" s="14"/>
      <c r="B152" s="14"/>
      <c r="C152" s="14"/>
      <c r="D152" s="15" t="s">
        <v>237</v>
      </c>
      <c r="E152" s="14"/>
      <c r="F152" s="14"/>
      <c r="G152" s="14"/>
      <c r="H152" s="14"/>
      <c r="I152" s="14"/>
      <c r="J152" s="14"/>
    </row>
    <row r="153" spans="1:13" x14ac:dyDescent="0.3">
      <c r="A153" s="14"/>
      <c r="B153" s="14"/>
      <c r="C153" s="14"/>
      <c r="D153" s="23" t="s">
        <v>238</v>
      </c>
      <c r="E153" s="11">
        <v>1</v>
      </c>
      <c r="F153" s="9">
        <f>G151</f>
        <v>1051.8900000000001</v>
      </c>
      <c r="G153" s="9">
        <f>ROUND(F153*E153,2)</f>
        <v>1051.8900000000001</v>
      </c>
      <c r="H153" s="11">
        <v>1</v>
      </c>
      <c r="I153" s="12">
        <v>1733.04</v>
      </c>
      <c r="J153" s="9">
        <f>ROUND(I153*H153,2)</f>
        <v>1733.04</v>
      </c>
    </row>
    <row r="154" spans="1:13" ht="0.9" customHeight="1" x14ac:dyDescent="0.3">
      <c r="A154" s="17"/>
      <c r="B154" s="17"/>
      <c r="C154" s="17"/>
      <c r="D154" s="24"/>
      <c r="E154" s="17"/>
      <c r="F154" s="17"/>
      <c r="G154" s="17"/>
      <c r="H154" s="17"/>
      <c r="I154" s="17"/>
      <c r="J154" s="17"/>
    </row>
    <row r="155" spans="1:13" x14ac:dyDescent="0.3">
      <c r="A155" s="14"/>
      <c r="B155" s="14"/>
      <c r="C155" s="14"/>
      <c r="D155" s="23" t="s">
        <v>239</v>
      </c>
      <c r="E155" s="11">
        <v>1</v>
      </c>
      <c r="F155" s="9">
        <f>G153</f>
        <v>1051.8900000000001</v>
      </c>
      <c r="G155" s="9">
        <f>ROUND(F155*E155,2)</f>
        <v>1051.8900000000001</v>
      </c>
      <c r="H155" s="11">
        <v>1</v>
      </c>
      <c r="I155" s="12">
        <v>1733.04</v>
      </c>
      <c r="J155" s="9">
        <f>ROUND(I155*H155,2)</f>
        <v>1733.04</v>
      </c>
    </row>
    <row r="156" spans="1:13" ht="0.9" customHeight="1" x14ac:dyDescent="0.3">
      <c r="A156" s="17"/>
      <c r="B156" s="17"/>
      <c r="C156" s="17"/>
      <c r="D156" s="24"/>
      <c r="E156" s="17"/>
      <c r="F156" s="17"/>
      <c r="G156" s="17"/>
      <c r="H156" s="17"/>
      <c r="I156" s="17"/>
      <c r="J156" s="17"/>
    </row>
    <row r="157" spans="1:13" x14ac:dyDescent="0.3">
      <c r="A157" s="18" t="s">
        <v>240</v>
      </c>
      <c r="B157" s="18" t="s">
        <v>15</v>
      </c>
      <c r="C157" s="18" t="s">
        <v>16</v>
      </c>
      <c r="D157" s="25" t="s">
        <v>241</v>
      </c>
      <c r="E157" s="19">
        <f t="shared" ref="E157:J157" si="9">E219</f>
        <v>1</v>
      </c>
      <c r="F157" s="9">
        <f t="shared" si="9"/>
        <v>215674.30000000002</v>
      </c>
      <c r="G157" s="9">
        <f t="shared" si="9"/>
        <v>215674.3</v>
      </c>
      <c r="H157" s="19">
        <f t="shared" si="9"/>
        <v>1</v>
      </c>
      <c r="I157" s="9">
        <f t="shared" si="9"/>
        <v>253828.03</v>
      </c>
      <c r="J157" s="9">
        <f t="shared" si="9"/>
        <v>253828.03</v>
      </c>
    </row>
    <row r="158" spans="1:13" x14ac:dyDescent="0.3">
      <c r="A158" s="18" t="s">
        <v>242</v>
      </c>
      <c r="B158" s="18" t="s">
        <v>15</v>
      </c>
      <c r="C158" s="18" t="s">
        <v>16</v>
      </c>
      <c r="D158" s="25" t="s">
        <v>243</v>
      </c>
      <c r="E158" s="19">
        <f t="shared" ref="E158:J158" si="10">E161</f>
        <v>1</v>
      </c>
      <c r="F158" s="9">
        <f t="shared" si="10"/>
        <v>23623.38</v>
      </c>
      <c r="G158" s="9">
        <f t="shared" si="10"/>
        <v>23623.38</v>
      </c>
      <c r="H158" s="19">
        <f t="shared" si="10"/>
        <v>1</v>
      </c>
      <c r="I158" s="9">
        <f t="shared" si="10"/>
        <v>21534</v>
      </c>
      <c r="J158" s="9">
        <f t="shared" si="10"/>
        <v>21534</v>
      </c>
    </row>
    <row r="159" spans="1:13" ht="20.399999999999999" x14ac:dyDescent="0.3">
      <c r="A159" s="10" t="s">
        <v>244</v>
      </c>
      <c r="B159" s="10" t="s">
        <v>19</v>
      </c>
      <c r="C159" s="10" t="s">
        <v>69</v>
      </c>
      <c r="D159" s="22" t="s">
        <v>245</v>
      </c>
      <c r="E159" s="11">
        <v>291</v>
      </c>
      <c r="F159" s="12">
        <v>81.180000000000007</v>
      </c>
      <c r="G159" s="13">
        <f>ROUND(E159*F159,2)</f>
        <v>23623.38</v>
      </c>
      <c r="H159" s="11">
        <v>291</v>
      </c>
      <c r="I159" s="12">
        <v>74</v>
      </c>
      <c r="J159" s="13">
        <f>ROUND(H159*I159,2)</f>
        <v>21534</v>
      </c>
      <c r="K159" s="28" t="s">
        <v>1452</v>
      </c>
      <c r="M159" s="28"/>
    </row>
    <row r="160" spans="1:13" ht="318.60000000000002" customHeight="1" x14ac:dyDescent="0.3">
      <c r="A160" s="14"/>
      <c r="B160" s="14"/>
      <c r="C160" s="14"/>
      <c r="D160" s="15" t="s">
        <v>1445</v>
      </c>
      <c r="E160" s="14"/>
      <c r="F160" s="14"/>
      <c r="G160" s="14"/>
      <c r="H160" s="14"/>
      <c r="I160" s="14"/>
      <c r="J160" s="14"/>
    </row>
    <row r="161" spans="1:13" x14ac:dyDescent="0.3">
      <c r="A161" s="14"/>
      <c r="B161" s="14"/>
      <c r="C161" s="14"/>
      <c r="D161" s="23" t="s">
        <v>246</v>
      </c>
      <c r="E161" s="11">
        <v>1</v>
      </c>
      <c r="F161" s="9">
        <f>G159</f>
        <v>23623.38</v>
      </c>
      <c r="G161" s="9">
        <f>ROUND(F161*E161,2)</f>
        <v>23623.38</v>
      </c>
      <c r="H161" s="11">
        <v>1</v>
      </c>
      <c r="I161" s="12">
        <v>21534</v>
      </c>
      <c r="J161" s="9">
        <f>ROUND(I161*H161,2)</f>
        <v>21534</v>
      </c>
    </row>
    <row r="162" spans="1:13" ht="0.9" customHeight="1" x14ac:dyDescent="0.3">
      <c r="A162" s="17"/>
      <c r="B162" s="17"/>
      <c r="C162" s="17"/>
      <c r="D162" s="24"/>
      <c r="E162" s="17"/>
      <c r="F162" s="17"/>
      <c r="G162" s="17"/>
      <c r="H162" s="17"/>
      <c r="I162" s="17"/>
      <c r="J162" s="17"/>
    </row>
    <row r="163" spans="1:13" x14ac:dyDescent="0.3">
      <c r="A163" s="18" t="s">
        <v>247</v>
      </c>
      <c r="B163" s="18" t="s">
        <v>15</v>
      </c>
      <c r="C163" s="18" t="s">
        <v>16</v>
      </c>
      <c r="D163" s="25" t="s">
        <v>248</v>
      </c>
      <c r="E163" s="19">
        <f t="shared" ref="E163:J163" si="11">E198</f>
        <v>1</v>
      </c>
      <c r="F163" s="9">
        <f t="shared" si="11"/>
        <v>145525.09999999998</v>
      </c>
      <c r="G163" s="9">
        <f t="shared" si="11"/>
        <v>145525.1</v>
      </c>
      <c r="H163" s="19">
        <f t="shared" si="11"/>
        <v>1</v>
      </c>
      <c r="I163" s="9">
        <f t="shared" si="11"/>
        <v>166160.98000000001</v>
      </c>
      <c r="J163" s="9">
        <f t="shared" si="11"/>
        <v>166160.98000000001</v>
      </c>
    </row>
    <row r="164" spans="1:13" ht="20.399999999999999" x14ac:dyDescent="0.3">
      <c r="A164" s="10" t="s">
        <v>249</v>
      </c>
      <c r="B164" s="10" t="s">
        <v>19</v>
      </c>
      <c r="C164" s="10" t="s">
        <v>20</v>
      </c>
      <c r="D164" s="22" t="s">
        <v>250</v>
      </c>
      <c r="E164" s="11">
        <v>1</v>
      </c>
      <c r="F164" s="12">
        <v>0</v>
      </c>
      <c r="G164" s="13">
        <f>ROUND(E164*F164,2)</f>
        <v>0</v>
      </c>
      <c r="H164" s="11">
        <v>1</v>
      </c>
      <c r="I164" s="12">
        <v>0</v>
      </c>
      <c r="J164" s="13">
        <f>ROUND(H164*I164,2)</f>
        <v>0</v>
      </c>
    </row>
    <row r="165" spans="1:13" ht="244.8" x14ac:dyDescent="0.3">
      <c r="A165" s="14"/>
      <c r="B165" s="14"/>
      <c r="C165" s="14"/>
      <c r="D165" s="15" t="s">
        <v>251</v>
      </c>
      <c r="E165" s="14"/>
      <c r="F165" s="14"/>
      <c r="G165" s="14"/>
      <c r="H165" s="14"/>
      <c r="I165" s="14"/>
      <c r="J165" s="14"/>
    </row>
    <row r="166" spans="1:13" ht="27.6" x14ac:dyDescent="0.3">
      <c r="A166" s="10" t="s">
        <v>252</v>
      </c>
      <c r="B166" s="10" t="s">
        <v>19</v>
      </c>
      <c r="C166" s="10" t="s">
        <v>69</v>
      </c>
      <c r="D166" s="22" t="s">
        <v>253</v>
      </c>
      <c r="E166" s="11">
        <v>456.93799999999999</v>
      </c>
      <c r="F166" s="12">
        <v>98.96</v>
      </c>
      <c r="G166" s="13">
        <f>ROUND(E166*F166,2)</f>
        <v>45218.58</v>
      </c>
      <c r="H166" s="11">
        <v>456.93799999999999</v>
      </c>
      <c r="I166" s="12">
        <v>148.58000000000001</v>
      </c>
      <c r="J166" s="13">
        <f>ROUND(H166*I166,2)</f>
        <v>67891.850000000006</v>
      </c>
      <c r="K166" s="26"/>
      <c r="L166" s="34" t="s">
        <v>1460</v>
      </c>
      <c r="M166" s="26"/>
    </row>
    <row r="167" spans="1:13" ht="409.6" x14ac:dyDescent="0.3">
      <c r="A167" s="14"/>
      <c r="B167" s="14"/>
      <c r="C167" s="14"/>
      <c r="D167" s="15" t="s">
        <v>254</v>
      </c>
      <c r="E167" s="14"/>
      <c r="F167" s="14"/>
      <c r="G167" s="14"/>
      <c r="H167" s="14"/>
      <c r="I167" s="14"/>
      <c r="J167" s="14"/>
    </row>
    <row r="168" spans="1:13" ht="20.399999999999999" x14ac:dyDescent="0.3">
      <c r="A168" s="10" t="s">
        <v>255</v>
      </c>
      <c r="B168" s="10" t="s">
        <v>19</v>
      </c>
      <c r="C168" s="10" t="s">
        <v>30</v>
      </c>
      <c r="D168" s="22" t="s">
        <v>256</v>
      </c>
      <c r="E168" s="11">
        <v>19</v>
      </c>
      <c r="F168" s="12">
        <v>38.229999999999997</v>
      </c>
      <c r="G168" s="13">
        <f>ROUND(E168*F168,2)</f>
        <v>726.37</v>
      </c>
      <c r="H168" s="11">
        <v>19</v>
      </c>
      <c r="I168" s="12">
        <v>98.81</v>
      </c>
      <c r="J168" s="13">
        <f>ROUND(H168*I168,2)</f>
        <v>1877.39</v>
      </c>
    </row>
    <row r="169" spans="1:13" ht="71.400000000000006" x14ac:dyDescent="0.3">
      <c r="A169" s="14"/>
      <c r="B169" s="14"/>
      <c r="C169" s="14"/>
      <c r="D169" s="15" t="s">
        <v>257</v>
      </c>
      <c r="E169" s="14"/>
      <c r="F169" s="14"/>
      <c r="G169" s="14"/>
      <c r="H169" s="14"/>
      <c r="I169" s="14"/>
      <c r="J169" s="14"/>
    </row>
    <row r="170" spans="1:13" ht="20.399999999999999" x14ac:dyDescent="0.3">
      <c r="A170" s="10" t="s">
        <v>258</v>
      </c>
      <c r="B170" s="10" t="s">
        <v>19</v>
      </c>
      <c r="C170" s="10" t="s">
        <v>69</v>
      </c>
      <c r="D170" s="22" t="s">
        <v>259</v>
      </c>
      <c r="E170" s="11">
        <v>53.68</v>
      </c>
      <c r="F170" s="12">
        <v>8.84</v>
      </c>
      <c r="G170" s="13">
        <f>ROUND(E170*F170,2)</f>
        <v>474.53</v>
      </c>
      <c r="H170" s="11">
        <v>53.68</v>
      </c>
      <c r="I170" s="12">
        <v>8.84</v>
      </c>
      <c r="J170" s="13">
        <f>ROUND(H170*I170,2)</f>
        <v>474.53</v>
      </c>
    </row>
    <row r="171" spans="1:13" ht="81.599999999999994" x14ac:dyDescent="0.3">
      <c r="A171" s="14"/>
      <c r="B171" s="14"/>
      <c r="C171" s="14"/>
      <c r="D171" s="15" t="s">
        <v>260</v>
      </c>
      <c r="E171" s="14"/>
      <c r="F171" s="14"/>
      <c r="G171" s="14"/>
      <c r="H171" s="14"/>
      <c r="I171" s="14"/>
      <c r="J171" s="14"/>
    </row>
    <row r="172" spans="1:13" ht="20.399999999999999" x14ac:dyDescent="0.3">
      <c r="A172" s="10" t="s">
        <v>261</v>
      </c>
      <c r="B172" s="10" t="s">
        <v>19</v>
      </c>
      <c r="C172" s="10" t="s">
        <v>205</v>
      </c>
      <c r="D172" s="22" t="s">
        <v>262</v>
      </c>
      <c r="E172" s="11">
        <v>4896.2219999999998</v>
      </c>
      <c r="F172" s="12">
        <v>6</v>
      </c>
      <c r="G172" s="13">
        <f>ROUND(E172*F172,2)</f>
        <v>29377.33</v>
      </c>
      <c r="H172" s="11">
        <v>4896.2219999999998</v>
      </c>
      <c r="I172" s="12">
        <v>6</v>
      </c>
      <c r="J172" s="13">
        <f>ROUND(H172*I172,2)</f>
        <v>29377.33</v>
      </c>
    </row>
    <row r="173" spans="1:13" ht="193.8" x14ac:dyDescent="0.3">
      <c r="A173" s="14"/>
      <c r="B173" s="14"/>
      <c r="C173" s="14"/>
      <c r="D173" s="15" t="s">
        <v>263</v>
      </c>
      <c r="E173" s="14"/>
      <c r="F173" s="14"/>
      <c r="G173" s="14"/>
      <c r="H173" s="14"/>
      <c r="I173" s="14"/>
      <c r="J173" s="14"/>
    </row>
    <row r="174" spans="1:13" ht="20.399999999999999" x14ac:dyDescent="0.3">
      <c r="A174" s="10" t="s">
        <v>264</v>
      </c>
      <c r="B174" s="10" t="s">
        <v>19</v>
      </c>
      <c r="C174" s="10" t="s">
        <v>69</v>
      </c>
      <c r="D174" s="22" t="s">
        <v>265</v>
      </c>
      <c r="E174" s="11">
        <v>58.67</v>
      </c>
      <c r="F174" s="12">
        <v>10.64</v>
      </c>
      <c r="G174" s="13">
        <f>ROUND(E174*F174,2)</f>
        <v>624.25</v>
      </c>
      <c r="H174" s="11">
        <v>58.67</v>
      </c>
      <c r="I174" s="12">
        <v>11.05</v>
      </c>
      <c r="J174" s="13">
        <f>ROUND(H174*I174,2)</f>
        <v>648.29999999999995</v>
      </c>
    </row>
    <row r="175" spans="1:13" ht="61.2" x14ac:dyDescent="0.3">
      <c r="A175" s="14"/>
      <c r="B175" s="14"/>
      <c r="C175" s="14"/>
      <c r="D175" s="15" t="s">
        <v>266</v>
      </c>
      <c r="E175" s="14"/>
      <c r="F175" s="14"/>
      <c r="G175" s="14"/>
      <c r="H175" s="14"/>
      <c r="I175" s="14"/>
      <c r="J175" s="14"/>
    </row>
    <row r="176" spans="1:13" ht="20.399999999999999" x14ac:dyDescent="0.3">
      <c r="A176" s="10" t="s">
        <v>267</v>
      </c>
      <c r="B176" s="10" t="s">
        <v>19</v>
      </c>
      <c r="C176" s="10" t="s">
        <v>69</v>
      </c>
      <c r="D176" s="22" t="s">
        <v>268</v>
      </c>
      <c r="E176" s="11">
        <v>599.875</v>
      </c>
      <c r="F176" s="12">
        <v>50.91</v>
      </c>
      <c r="G176" s="13">
        <f>ROUND(E176*F176,2)</f>
        <v>30539.64</v>
      </c>
      <c r="H176" s="11">
        <v>599.875</v>
      </c>
      <c r="I176" s="12">
        <v>50.91</v>
      </c>
      <c r="J176" s="13">
        <f>ROUND(H176*I176,2)</f>
        <v>30539.64</v>
      </c>
    </row>
    <row r="177" spans="1:10" ht="265.2" x14ac:dyDescent="0.3">
      <c r="A177" s="14"/>
      <c r="B177" s="14"/>
      <c r="C177" s="14"/>
      <c r="D177" s="15" t="s">
        <v>269</v>
      </c>
      <c r="E177" s="14"/>
      <c r="F177" s="14"/>
      <c r="G177" s="14"/>
      <c r="H177" s="14"/>
      <c r="I177" s="14"/>
      <c r="J177" s="14"/>
    </row>
    <row r="178" spans="1:10" ht="20.399999999999999" x14ac:dyDescent="0.3">
      <c r="A178" s="10" t="s">
        <v>270</v>
      </c>
      <c r="B178" s="10" t="s">
        <v>19</v>
      </c>
      <c r="C178" s="10" t="s">
        <v>69</v>
      </c>
      <c r="D178" s="22" t="s">
        <v>271</v>
      </c>
      <c r="E178" s="11">
        <v>108.72</v>
      </c>
      <c r="F178" s="12">
        <v>47.18</v>
      </c>
      <c r="G178" s="13">
        <f>ROUND(E178*F178,2)</f>
        <v>5129.41</v>
      </c>
      <c r="H178" s="11">
        <v>108.72</v>
      </c>
      <c r="I178" s="12">
        <v>47.18</v>
      </c>
      <c r="J178" s="13">
        <f>ROUND(H178*I178,2)</f>
        <v>5129.41</v>
      </c>
    </row>
    <row r="179" spans="1:10" ht="234.6" x14ac:dyDescent="0.3">
      <c r="A179" s="14"/>
      <c r="B179" s="14"/>
      <c r="C179" s="14"/>
      <c r="D179" s="15" t="s">
        <v>272</v>
      </c>
      <c r="E179" s="14"/>
      <c r="F179" s="14"/>
      <c r="G179" s="14"/>
      <c r="H179" s="14"/>
      <c r="I179" s="14"/>
      <c r="J179" s="14"/>
    </row>
    <row r="180" spans="1:10" ht="20.399999999999999" x14ac:dyDescent="0.3">
      <c r="A180" s="10" t="s">
        <v>273</v>
      </c>
      <c r="B180" s="10" t="s">
        <v>19</v>
      </c>
      <c r="C180" s="10" t="s">
        <v>47</v>
      </c>
      <c r="D180" s="22" t="s">
        <v>274</v>
      </c>
      <c r="E180" s="11">
        <v>104.2</v>
      </c>
      <c r="F180" s="12">
        <v>46.63</v>
      </c>
      <c r="G180" s="13">
        <f>ROUND(E180*F180,2)</f>
        <v>4858.8500000000004</v>
      </c>
      <c r="H180" s="11">
        <v>104.2</v>
      </c>
      <c r="I180" s="12">
        <v>46.63</v>
      </c>
      <c r="J180" s="13">
        <f>ROUND(H180*I180,2)</f>
        <v>4858.8500000000004</v>
      </c>
    </row>
    <row r="181" spans="1:10" ht="173.4" x14ac:dyDescent="0.3">
      <c r="A181" s="14"/>
      <c r="B181" s="14"/>
      <c r="C181" s="14"/>
      <c r="D181" s="15" t="s">
        <v>275</v>
      </c>
      <c r="E181" s="14"/>
      <c r="F181" s="14"/>
      <c r="G181" s="14"/>
      <c r="H181" s="14"/>
      <c r="I181" s="14"/>
      <c r="J181" s="14"/>
    </row>
    <row r="182" spans="1:10" ht="20.399999999999999" x14ac:dyDescent="0.3">
      <c r="A182" s="10" t="s">
        <v>276</v>
      </c>
      <c r="B182" s="10" t="s">
        <v>19</v>
      </c>
      <c r="C182" s="10" t="s">
        <v>47</v>
      </c>
      <c r="D182" s="22" t="s">
        <v>277</v>
      </c>
      <c r="E182" s="11">
        <v>91</v>
      </c>
      <c r="F182" s="12">
        <v>46.25</v>
      </c>
      <c r="G182" s="13">
        <f>ROUND(E182*F182,2)</f>
        <v>4208.75</v>
      </c>
      <c r="H182" s="11">
        <v>91</v>
      </c>
      <c r="I182" s="12">
        <v>46.25</v>
      </c>
      <c r="J182" s="13">
        <f>ROUND(H182*I182,2)</f>
        <v>4208.75</v>
      </c>
    </row>
    <row r="183" spans="1:10" ht="163.19999999999999" x14ac:dyDescent="0.3">
      <c r="A183" s="14"/>
      <c r="B183" s="14"/>
      <c r="C183" s="14"/>
      <c r="D183" s="15" t="s">
        <v>278</v>
      </c>
      <c r="E183" s="14"/>
      <c r="F183" s="14"/>
      <c r="G183" s="14"/>
      <c r="H183" s="14"/>
      <c r="I183" s="14"/>
      <c r="J183" s="14"/>
    </row>
    <row r="184" spans="1:10" ht="20.399999999999999" x14ac:dyDescent="0.3">
      <c r="A184" s="10" t="s">
        <v>279</v>
      </c>
      <c r="B184" s="10" t="s">
        <v>19</v>
      </c>
      <c r="C184" s="10" t="s">
        <v>47</v>
      </c>
      <c r="D184" s="22" t="s">
        <v>280</v>
      </c>
      <c r="E184" s="11">
        <v>74.849999999999994</v>
      </c>
      <c r="F184" s="12">
        <v>45.18</v>
      </c>
      <c r="G184" s="13">
        <f>ROUND(E184*F184,2)</f>
        <v>3381.72</v>
      </c>
      <c r="H184" s="11">
        <v>74.849999999999994</v>
      </c>
      <c r="I184" s="12">
        <v>36.75</v>
      </c>
      <c r="J184" s="13">
        <f>ROUND(H184*I184,2)</f>
        <v>2750.74</v>
      </c>
    </row>
    <row r="185" spans="1:10" ht="102" x14ac:dyDescent="0.3">
      <c r="A185" s="14"/>
      <c r="B185" s="14"/>
      <c r="C185" s="14"/>
      <c r="D185" s="15" t="s">
        <v>281</v>
      </c>
      <c r="E185" s="14"/>
      <c r="F185" s="14"/>
      <c r="G185" s="14"/>
      <c r="H185" s="14"/>
      <c r="I185" s="14"/>
      <c r="J185" s="14"/>
    </row>
    <row r="186" spans="1:10" ht="20.399999999999999" x14ac:dyDescent="0.3">
      <c r="A186" s="10" t="s">
        <v>282</v>
      </c>
      <c r="B186" s="10" t="s">
        <v>19</v>
      </c>
      <c r="C186" s="10" t="s">
        <v>47</v>
      </c>
      <c r="D186" s="22" t="s">
        <v>283</v>
      </c>
      <c r="E186" s="11">
        <v>74.849999999999994</v>
      </c>
      <c r="F186" s="12">
        <v>45.5</v>
      </c>
      <c r="G186" s="13">
        <f>ROUND(E186*F186,2)</f>
        <v>3405.68</v>
      </c>
      <c r="H186" s="11">
        <v>74.849999999999994</v>
      </c>
      <c r="I186" s="12">
        <v>45.15</v>
      </c>
      <c r="J186" s="13">
        <f>ROUND(H186*I186,2)</f>
        <v>3379.48</v>
      </c>
    </row>
    <row r="187" spans="1:10" ht="91.8" x14ac:dyDescent="0.3">
      <c r="A187" s="14"/>
      <c r="B187" s="14"/>
      <c r="C187" s="14"/>
      <c r="D187" s="15" t="s">
        <v>284</v>
      </c>
      <c r="E187" s="14"/>
      <c r="F187" s="14"/>
      <c r="G187" s="14"/>
      <c r="H187" s="14"/>
      <c r="I187" s="14"/>
      <c r="J187" s="14"/>
    </row>
    <row r="188" spans="1:10" ht="20.399999999999999" x14ac:dyDescent="0.3">
      <c r="A188" s="10" t="s">
        <v>285</v>
      </c>
      <c r="B188" s="10" t="s">
        <v>19</v>
      </c>
      <c r="C188" s="10" t="s">
        <v>69</v>
      </c>
      <c r="D188" s="22" t="s">
        <v>286</v>
      </c>
      <c r="E188" s="11">
        <v>48.652999999999999</v>
      </c>
      <c r="F188" s="12">
        <v>47.77</v>
      </c>
      <c r="G188" s="13">
        <f>ROUND(E188*F188,2)</f>
        <v>2324.15</v>
      </c>
      <c r="H188" s="11">
        <v>48.652999999999999</v>
      </c>
      <c r="I188" s="12">
        <v>50.4</v>
      </c>
      <c r="J188" s="13">
        <f>ROUND(H188*I188,2)</f>
        <v>2452.11</v>
      </c>
    </row>
    <row r="189" spans="1:10" ht="132.6" x14ac:dyDescent="0.3">
      <c r="A189" s="14"/>
      <c r="B189" s="14"/>
      <c r="C189" s="14"/>
      <c r="D189" s="15" t="s">
        <v>287</v>
      </c>
      <c r="E189" s="14"/>
      <c r="F189" s="14"/>
      <c r="G189" s="14"/>
      <c r="H189" s="14"/>
      <c r="I189" s="14"/>
      <c r="J189" s="14"/>
    </row>
    <row r="190" spans="1:10" ht="20.399999999999999" x14ac:dyDescent="0.3">
      <c r="A190" s="10" t="s">
        <v>288</v>
      </c>
      <c r="B190" s="10" t="s">
        <v>19</v>
      </c>
      <c r="C190" s="10" t="s">
        <v>47</v>
      </c>
      <c r="D190" s="22" t="s">
        <v>289</v>
      </c>
      <c r="E190" s="11">
        <v>97.4</v>
      </c>
      <c r="F190" s="12">
        <v>45.65</v>
      </c>
      <c r="G190" s="13">
        <f>ROUND(E190*F190,2)</f>
        <v>4446.3100000000004</v>
      </c>
      <c r="H190" s="11">
        <v>97.4</v>
      </c>
      <c r="I190" s="12">
        <v>38.950000000000003</v>
      </c>
      <c r="J190" s="13">
        <f>ROUND(H190*I190,2)</f>
        <v>3793.73</v>
      </c>
    </row>
    <row r="191" spans="1:10" ht="142.80000000000001" x14ac:dyDescent="0.3">
      <c r="A191" s="14"/>
      <c r="B191" s="14"/>
      <c r="C191" s="14"/>
      <c r="D191" s="15" t="s">
        <v>290</v>
      </c>
      <c r="E191" s="14"/>
      <c r="F191" s="14"/>
      <c r="G191" s="14"/>
      <c r="H191" s="14"/>
      <c r="I191" s="14"/>
      <c r="J191" s="14"/>
    </row>
    <row r="192" spans="1:10" ht="20.399999999999999" x14ac:dyDescent="0.3">
      <c r="A192" s="10" t="s">
        <v>291</v>
      </c>
      <c r="B192" s="10" t="s">
        <v>19</v>
      </c>
      <c r="C192" s="10" t="s">
        <v>69</v>
      </c>
      <c r="D192" s="22" t="s">
        <v>292</v>
      </c>
      <c r="E192" s="11">
        <v>550.27499999999998</v>
      </c>
      <c r="F192" s="12">
        <v>16.53</v>
      </c>
      <c r="G192" s="13">
        <f>ROUND(E192*F192,2)</f>
        <v>9096.0499999999993</v>
      </c>
      <c r="H192" s="11">
        <v>550.27499999999998</v>
      </c>
      <c r="I192" s="12">
        <v>12.8</v>
      </c>
      <c r="J192" s="13">
        <f>ROUND(H192*I192,2)</f>
        <v>7043.52</v>
      </c>
    </row>
    <row r="193" spans="1:10" ht="51" x14ac:dyDescent="0.3">
      <c r="A193" s="14"/>
      <c r="B193" s="14"/>
      <c r="C193" s="14"/>
      <c r="D193" s="15" t="s">
        <v>293</v>
      </c>
      <c r="E193" s="14"/>
      <c r="F193" s="14"/>
      <c r="G193" s="14"/>
      <c r="H193" s="14"/>
      <c r="I193" s="14"/>
      <c r="J193" s="14"/>
    </row>
    <row r="194" spans="1:10" ht="20.399999999999999" x14ac:dyDescent="0.3">
      <c r="A194" s="10" t="s">
        <v>294</v>
      </c>
      <c r="B194" s="10" t="s">
        <v>19</v>
      </c>
      <c r="C194" s="10" t="s">
        <v>69</v>
      </c>
      <c r="D194" s="22" t="s">
        <v>295</v>
      </c>
      <c r="E194" s="11">
        <v>5.65</v>
      </c>
      <c r="F194" s="12">
        <v>38.56</v>
      </c>
      <c r="G194" s="13">
        <f>ROUND(E194*F194,2)</f>
        <v>217.86</v>
      </c>
      <c r="H194" s="11">
        <v>5.65</v>
      </c>
      <c r="I194" s="12">
        <v>42.43</v>
      </c>
      <c r="J194" s="13">
        <f>ROUND(H194*I194,2)</f>
        <v>239.73</v>
      </c>
    </row>
    <row r="195" spans="1:10" ht="81.599999999999994" x14ac:dyDescent="0.3">
      <c r="A195" s="14"/>
      <c r="B195" s="14"/>
      <c r="C195" s="14"/>
      <c r="D195" s="15" t="s">
        <v>296</v>
      </c>
      <c r="E195" s="14"/>
      <c r="F195" s="14"/>
      <c r="G195" s="14"/>
      <c r="H195" s="14"/>
      <c r="I195" s="14"/>
      <c r="J195" s="14"/>
    </row>
    <row r="196" spans="1:10" x14ac:dyDescent="0.3">
      <c r="A196" s="10" t="s">
        <v>297</v>
      </c>
      <c r="B196" s="10" t="s">
        <v>19</v>
      </c>
      <c r="C196" s="10" t="s">
        <v>69</v>
      </c>
      <c r="D196" s="22" t="s">
        <v>298</v>
      </c>
      <c r="E196" s="11">
        <v>55.89</v>
      </c>
      <c r="F196" s="12">
        <v>26.76</v>
      </c>
      <c r="G196" s="13">
        <f>ROUND(E196*F196,2)</f>
        <v>1495.62</v>
      </c>
      <c r="H196" s="11">
        <v>55.89</v>
      </c>
      <c r="I196" s="12">
        <v>26.76</v>
      </c>
      <c r="J196" s="13">
        <f>ROUND(H196*I196,2)</f>
        <v>1495.62</v>
      </c>
    </row>
    <row r="197" spans="1:10" ht="30.6" x14ac:dyDescent="0.3">
      <c r="A197" s="14"/>
      <c r="B197" s="14"/>
      <c r="C197" s="14"/>
      <c r="D197" s="15" t="s">
        <v>299</v>
      </c>
      <c r="E197" s="14"/>
      <c r="F197" s="14"/>
      <c r="G197" s="14"/>
      <c r="H197" s="14"/>
      <c r="I197" s="14"/>
      <c r="J197" s="14"/>
    </row>
    <row r="198" spans="1:10" x14ac:dyDescent="0.3">
      <c r="A198" s="14"/>
      <c r="B198" s="14"/>
      <c r="C198" s="14"/>
      <c r="D198" s="23" t="s">
        <v>300</v>
      </c>
      <c r="E198" s="11">
        <v>1</v>
      </c>
      <c r="F198" s="9">
        <f>G164+G166+G168+G170+G172+G174+G176+G178+G180+G182+G184+G186+G188+G190+G192+G194+G196</f>
        <v>145525.09999999998</v>
      </c>
      <c r="G198" s="9">
        <f>ROUND(F198*E198,2)</f>
        <v>145525.1</v>
      </c>
      <c r="H198" s="11">
        <v>1</v>
      </c>
      <c r="I198" s="12">
        <v>166160.98000000001</v>
      </c>
      <c r="J198" s="9">
        <f>ROUND(I198*H198,2)</f>
        <v>166160.98000000001</v>
      </c>
    </row>
    <row r="199" spans="1:10" ht="0.9" customHeight="1" x14ac:dyDescent="0.3">
      <c r="A199" s="17"/>
      <c r="B199" s="17"/>
      <c r="C199" s="17"/>
      <c r="D199" s="24"/>
      <c r="E199" s="17"/>
      <c r="F199" s="17"/>
      <c r="G199" s="17"/>
      <c r="H199" s="17"/>
      <c r="I199" s="17"/>
      <c r="J199" s="17"/>
    </row>
    <row r="200" spans="1:10" x14ac:dyDescent="0.3">
      <c r="A200" s="18" t="s">
        <v>301</v>
      </c>
      <c r="B200" s="18" t="s">
        <v>15</v>
      </c>
      <c r="C200" s="18" t="s">
        <v>16</v>
      </c>
      <c r="D200" s="25" t="s">
        <v>302</v>
      </c>
      <c r="E200" s="19">
        <f t="shared" ref="E200:J200" si="12">E217</f>
        <v>1</v>
      </c>
      <c r="F200" s="9">
        <f t="shared" si="12"/>
        <v>46525.820000000007</v>
      </c>
      <c r="G200" s="9">
        <f t="shared" si="12"/>
        <v>46525.82</v>
      </c>
      <c r="H200" s="19">
        <f t="shared" si="12"/>
        <v>1</v>
      </c>
      <c r="I200" s="9">
        <f t="shared" si="12"/>
        <v>66133.05</v>
      </c>
      <c r="J200" s="9">
        <f t="shared" si="12"/>
        <v>66133.05</v>
      </c>
    </row>
    <row r="201" spans="1:10" ht="20.399999999999999" x14ac:dyDescent="0.3">
      <c r="A201" s="10" t="s">
        <v>303</v>
      </c>
      <c r="B201" s="10" t="s">
        <v>19</v>
      </c>
      <c r="C201" s="10" t="s">
        <v>30</v>
      </c>
      <c r="D201" s="22" t="s">
        <v>304</v>
      </c>
      <c r="E201" s="11">
        <v>2</v>
      </c>
      <c r="F201" s="12">
        <v>1169.4000000000001</v>
      </c>
      <c r="G201" s="13">
        <f>ROUND(E201*F201,2)</f>
        <v>2338.8000000000002</v>
      </c>
      <c r="H201" s="11">
        <v>2</v>
      </c>
      <c r="I201" s="12">
        <v>2541.7800000000002</v>
      </c>
      <c r="J201" s="13">
        <f>ROUND(H201*I201,2)</f>
        <v>5083.5600000000004</v>
      </c>
    </row>
    <row r="202" spans="1:10" ht="295.8" x14ac:dyDescent="0.3">
      <c r="A202" s="14"/>
      <c r="B202" s="14"/>
      <c r="C202" s="14"/>
      <c r="D202" s="15" t="s">
        <v>305</v>
      </c>
      <c r="E202" s="14"/>
      <c r="F202" s="14"/>
      <c r="G202" s="14"/>
      <c r="H202" s="14"/>
      <c r="I202" s="14"/>
      <c r="J202" s="14"/>
    </row>
    <row r="203" spans="1:10" ht="20.399999999999999" x14ac:dyDescent="0.3">
      <c r="A203" s="10" t="s">
        <v>306</v>
      </c>
      <c r="B203" s="10" t="s">
        <v>19</v>
      </c>
      <c r="C203" s="10" t="s">
        <v>30</v>
      </c>
      <c r="D203" s="22" t="s">
        <v>307</v>
      </c>
      <c r="E203" s="11">
        <v>2</v>
      </c>
      <c r="F203" s="12">
        <v>1159.4000000000001</v>
      </c>
      <c r="G203" s="13">
        <f>ROUND(E203*F203,2)</f>
        <v>2318.8000000000002</v>
      </c>
      <c r="H203" s="11">
        <v>2</v>
      </c>
      <c r="I203" s="12">
        <v>2485.19</v>
      </c>
      <c r="J203" s="13">
        <f>ROUND(H203*I203,2)</f>
        <v>4970.38</v>
      </c>
    </row>
    <row r="204" spans="1:10" ht="316.2" x14ac:dyDescent="0.3">
      <c r="A204" s="14"/>
      <c r="B204" s="14"/>
      <c r="C204" s="14"/>
      <c r="D204" s="15" t="s">
        <v>308</v>
      </c>
      <c r="E204" s="14"/>
      <c r="F204" s="14"/>
      <c r="G204" s="14"/>
      <c r="H204" s="14"/>
      <c r="I204" s="14"/>
      <c r="J204" s="14"/>
    </row>
    <row r="205" spans="1:10" ht="20.399999999999999" x14ac:dyDescent="0.3">
      <c r="A205" s="10" t="s">
        <v>309</v>
      </c>
      <c r="B205" s="10" t="s">
        <v>19</v>
      </c>
      <c r="C205" s="10" t="s">
        <v>30</v>
      </c>
      <c r="D205" s="22" t="s">
        <v>310</v>
      </c>
      <c r="E205" s="11">
        <v>3</v>
      </c>
      <c r="F205" s="12">
        <v>1088.25</v>
      </c>
      <c r="G205" s="13">
        <f>ROUND(E205*F205,2)</f>
        <v>3264.75</v>
      </c>
      <c r="H205" s="11">
        <v>3</v>
      </c>
      <c r="I205" s="12">
        <v>2263.89</v>
      </c>
      <c r="J205" s="13">
        <f>ROUND(H205*I205,2)</f>
        <v>6791.67</v>
      </c>
    </row>
    <row r="206" spans="1:10" ht="275.39999999999998" x14ac:dyDescent="0.3">
      <c r="A206" s="14"/>
      <c r="B206" s="14"/>
      <c r="C206" s="14"/>
      <c r="D206" s="15" t="s">
        <v>311</v>
      </c>
      <c r="E206" s="14"/>
      <c r="F206" s="14"/>
      <c r="G206" s="14"/>
      <c r="H206" s="14"/>
      <c r="I206" s="14"/>
      <c r="J206" s="14"/>
    </row>
    <row r="207" spans="1:10" ht="20.399999999999999" x14ac:dyDescent="0.3">
      <c r="A207" s="10" t="s">
        <v>312</v>
      </c>
      <c r="B207" s="10" t="s">
        <v>19</v>
      </c>
      <c r="C207" s="10" t="s">
        <v>30</v>
      </c>
      <c r="D207" s="22" t="s">
        <v>313</v>
      </c>
      <c r="E207" s="11">
        <v>19</v>
      </c>
      <c r="F207" s="12">
        <v>1097.45</v>
      </c>
      <c r="G207" s="13">
        <f>ROUND(E207*F207,2)</f>
        <v>20851.55</v>
      </c>
      <c r="H207" s="11">
        <v>19</v>
      </c>
      <c r="I207" s="12">
        <v>2263.89</v>
      </c>
      <c r="J207" s="13">
        <f>ROUND(H207*I207,2)</f>
        <v>43013.91</v>
      </c>
    </row>
    <row r="208" spans="1:10" ht="326.39999999999998" x14ac:dyDescent="0.3">
      <c r="A208" s="14"/>
      <c r="B208" s="14"/>
      <c r="C208" s="14"/>
      <c r="D208" s="15" t="s">
        <v>314</v>
      </c>
      <c r="E208" s="14"/>
      <c r="F208" s="14"/>
      <c r="G208" s="14"/>
      <c r="H208" s="14"/>
      <c r="I208" s="14"/>
      <c r="J208" s="14"/>
    </row>
    <row r="209" spans="1:10" ht="20.399999999999999" x14ac:dyDescent="0.3">
      <c r="A209" s="10" t="s">
        <v>315</v>
      </c>
      <c r="B209" s="10" t="s">
        <v>19</v>
      </c>
      <c r="C209" s="10" t="s">
        <v>30</v>
      </c>
      <c r="D209" s="22" t="s">
        <v>316</v>
      </c>
      <c r="E209" s="11">
        <v>2</v>
      </c>
      <c r="F209" s="12">
        <v>675.38</v>
      </c>
      <c r="G209" s="13">
        <f>ROUND(E209*F209,2)</f>
        <v>1350.76</v>
      </c>
      <c r="H209" s="11">
        <v>2</v>
      </c>
      <c r="I209" s="12">
        <v>1427.38</v>
      </c>
      <c r="J209" s="13">
        <f>ROUND(H209*I209,2)</f>
        <v>2854.76</v>
      </c>
    </row>
    <row r="210" spans="1:10" ht="336.6" x14ac:dyDescent="0.3">
      <c r="A210" s="14"/>
      <c r="B210" s="14"/>
      <c r="C210" s="14"/>
      <c r="D210" s="15" t="s">
        <v>317</v>
      </c>
      <c r="E210" s="14"/>
      <c r="F210" s="14"/>
      <c r="G210" s="14"/>
      <c r="H210" s="14"/>
      <c r="I210" s="14"/>
      <c r="J210" s="14"/>
    </row>
    <row r="211" spans="1:10" ht="20.399999999999999" x14ac:dyDescent="0.3">
      <c r="A211" s="10" t="s">
        <v>318</v>
      </c>
      <c r="B211" s="10" t="s">
        <v>19</v>
      </c>
      <c r="C211" s="10" t="s">
        <v>30</v>
      </c>
      <c r="D211" s="22" t="s">
        <v>319</v>
      </c>
      <c r="E211" s="11">
        <v>2</v>
      </c>
      <c r="F211" s="12">
        <v>505.75</v>
      </c>
      <c r="G211" s="13">
        <f>ROUND(E211*F211,2)</f>
        <v>1011.5</v>
      </c>
      <c r="H211" s="11">
        <v>2</v>
      </c>
      <c r="I211" s="12">
        <v>882.11</v>
      </c>
      <c r="J211" s="13">
        <f>ROUND(H211*I211,2)</f>
        <v>1764.22</v>
      </c>
    </row>
    <row r="212" spans="1:10" ht="326.39999999999998" x14ac:dyDescent="0.3">
      <c r="A212" s="14"/>
      <c r="B212" s="14"/>
      <c r="C212" s="14"/>
      <c r="D212" s="15" t="s">
        <v>320</v>
      </c>
      <c r="E212" s="14"/>
      <c r="F212" s="14"/>
      <c r="G212" s="14"/>
      <c r="H212" s="14"/>
      <c r="I212" s="14"/>
      <c r="J212" s="14"/>
    </row>
    <row r="213" spans="1:10" ht="20.399999999999999" x14ac:dyDescent="0.3">
      <c r="A213" s="10" t="s">
        <v>321</v>
      </c>
      <c r="B213" s="10" t="s">
        <v>19</v>
      </c>
      <c r="C213" s="10" t="s">
        <v>69</v>
      </c>
      <c r="D213" s="22" t="s">
        <v>322</v>
      </c>
      <c r="E213" s="11">
        <v>204.27</v>
      </c>
      <c r="F213" s="12">
        <v>67.239999999999995</v>
      </c>
      <c r="G213" s="13">
        <f>ROUND(E213*F213,2)</f>
        <v>13735.11</v>
      </c>
      <c r="H213" s="11">
        <v>204.27</v>
      </c>
      <c r="I213" s="12">
        <v>0</v>
      </c>
      <c r="J213" s="13">
        <f>ROUND(H213*I213,2)</f>
        <v>0</v>
      </c>
    </row>
    <row r="214" spans="1:10" ht="61.2" x14ac:dyDescent="0.3">
      <c r="A214" s="14"/>
      <c r="B214" s="14"/>
      <c r="C214" s="14"/>
      <c r="D214" s="15" t="s">
        <v>323</v>
      </c>
      <c r="E214" s="14"/>
      <c r="F214" s="14"/>
      <c r="G214" s="14"/>
      <c r="H214" s="14"/>
      <c r="I214" s="14"/>
      <c r="J214" s="14"/>
    </row>
    <row r="215" spans="1:10" ht="20.399999999999999" x14ac:dyDescent="0.3">
      <c r="A215" s="10" t="s">
        <v>324</v>
      </c>
      <c r="B215" s="10" t="s">
        <v>19</v>
      </c>
      <c r="C215" s="10" t="s">
        <v>47</v>
      </c>
      <c r="D215" s="22" t="s">
        <v>325</v>
      </c>
      <c r="E215" s="11">
        <v>8.6</v>
      </c>
      <c r="F215" s="12">
        <v>192.39</v>
      </c>
      <c r="G215" s="13">
        <f>ROUND(E215*F215,2)</f>
        <v>1654.55</v>
      </c>
      <c r="H215" s="11">
        <v>8.6</v>
      </c>
      <c r="I215" s="12">
        <v>192.39</v>
      </c>
      <c r="J215" s="13">
        <f>ROUND(H215*I215,2)</f>
        <v>1654.55</v>
      </c>
    </row>
    <row r="216" spans="1:10" ht="102" x14ac:dyDescent="0.3">
      <c r="A216" s="14"/>
      <c r="B216" s="14"/>
      <c r="C216" s="14"/>
      <c r="D216" s="15" t="s">
        <v>326</v>
      </c>
      <c r="E216" s="14"/>
      <c r="F216" s="14"/>
      <c r="G216" s="14"/>
      <c r="H216" s="14"/>
      <c r="I216" s="14"/>
      <c r="J216" s="14"/>
    </row>
    <row r="217" spans="1:10" x14ac:dyDescent="0.3">
      <c r="A217" s="14"/>
      <c r="B217" s="14"/>
      <c r="C217" s="14"/>
      <c r="D217" s="23" t="s">
        <v>327</v>
      </c>
      <c r="E217" s="11">
        <v>1</v>
      </c>
      <c r="F217" s="9">
        <f>G201+G203+G205+G207+G209+G211+G213+G215</f>
        <v>46525.820000000007</v>
      </c>
      <c r="G217" s="9">
        <f>ROUND(F217*E217,2)</f>
        <v>46525.82</v>
      </c>
      <c r="H217" s="11">
        <v>1</v>
      </c>
      <c r="I217" s="12">
        <v>66133.05</v>
      </c>
      <c r="J217" s="9">
        <f>ROUND(I217*H217,2)</f>
        <v>66133.05</v>
      </c>
    </row>
    <row r="218" spans="1:10" ht="0.9" customHeight="1" x14ac:dyDescent="0.3">
      <c r="A218" s="17"/>
      <c r="B218" s="17"/>
      <c r="C218" s="17"/>
      <c r="D218" s="24"/>
      <c r="E218" s="17"/>
      <c r="F218" s="17"/>
      <c r="G218" s="17"/>
      <c r="H218" s="17"/>
      <c r="I218" s="17"/>
      <c r="J218" s="17"/>
    </row>
    <row r="219" spans="1:10" x14ac:dyDescent="0.3">
      <c r="A219" s="14"/>
      <c r="B219" s="14"/>
      <c r="C219" s="14"/>
      <c r="D219" s="23" t="s">
        <v>328</v>
      </c>
      <c r="E219" s="11">
        <v>1</v>
      </c>
      <c r="F219" s="9">
        <f>G161+G198+G217</f>
        <v>215674.30000000002</v>
      </c>
      <c r="G219" s="9">
        <f>ROUND(F219*E219,2)</f>
        <v>215674.3</v>
      </c>
      <c r="H219" s="11">
        <v>1</v>
      </c>
      <c r="I219" s="12">
        <v>253828.03</v>
      </c>
      <c r="J219" s="9">
        <f>ROUND(I219*H219,2)</f>
        <v>253828.03</v>
      </c>
    </row>
    <row r="220" spans="1:10" ht="0.9" customHeight="1" x14ac:dyDescent="0.3">
      <c r="A220" s="17"/>
      <c r="B220" s="17"/>
      <c r="C220" s="17"/>
      <c r="D220" s="24"/>
      <c r="E220" s="17"/>
      <c r="F220" s="17"/>
      <c r="G220" s="17"/>
      <c r="H220" s="17"/>
      <c r="I220" s="17"/>
      <c r="J220" s="17"/>
    </row>
    <row r="221" spans="1:10" x14ac:dyDescent="0.3">
      <c r="A221" s="14"/>
      <c r="B221" s="14"/>
      <c r="C221" s="14"/>
      <c r="D221" s="23" t="s">
        <v>329</v>
      </c>
      <c r="E221" s="16">
        <v>1</v>
      </c>
      <c r="F221" s="9">
        <f>G155+G219</f>
        <v>216726.19</v>
      </c>
      <c r="G221" s="9">
        <f>ROUND(F221*E221,2)</f>
        <v>216726.19</v>
      </c>
      <c r="H221" s="16">
        <v>1</v>
      </c>
      <c r="I221" s="12">
        <v>255561.07</v>
      </c>
      <c r="J221" s="9">
        <f>ROUND(I221*H221,2)</f>
        <v>255561.07</v>
      </c>
    </row>
    <row r="222" spans="1:10" ht="0.9" customHeight="1" x14ac:dyDescent="0.3">
      <c r="A222" s="17"/>
      <c r="B222" s="17"/>
      <c r="C222" s="17"/>
      <c r="D222" s="24"/>
      <c r="E222" s="17"/>
      <c r="F222" s="17"/>
      <c r="G222" s="17"/>
      <c r="H222" s="17"/>
      <c r="I222" s="17"/>
      <c r="J222" s="17"/>
    </row>
    <row r="223" spans="1:10" x14ac:dyDescent="0.3">
      <c r="A223" s="7" t="s">
        <v>330</v>
      </c>
      <c r="B223" s="7" t="s">
        <v>15</v>
      </c>
      <c r="C223" s="7" t="s">
        <v>16</v>
      </c>
      <c r="D223" s="21" t="s">
        <v>331</v>
      </c>
      <c r="E223" s="8">
        <f t="shared" ref="E223:J223" si="13">E288</f>
        <v>1</v>
      </c>
      <c r="F223" s="9">
        <f t="shared" si="13"/>
        <v>191043.82</v>
      </c>
      <c r="G223" s="9">
        <f t="shared" si="13"/>
        <v>191043.82</v>
      </c>
      <c r="H223" s="8">
        <f t="shared" si="13"/>
        <v>1</v>
      </c>
      <c r="I223" s="9">
        <f t="shared" si="13"/>
        <v>184692.72</v>
      </c>
      <c r="J223" s="9">
        <f t="shared" si="13"/>
        <v>184692.72</v>
      </c>
    </row>
    <row r="224" spans="1:10" x14ac:dyDescent="0.3">
      <c r="A224" s="18" t="s">
        <v>332</v>
      </c>
      <c r="B224" s="18" t="s">
        <v>15</v>
      </c>
      <c r="C224" s="18" t="s">
        <v>16</v>
      </c>
      <c r="D224" s="25" t="s">
        <v>333</v>
      </c>
      <c r="E224" s="19">
        <f t="shared" ref="E224:J224" si="14">E267</f>
        <v>1</v>
      </c>
      <c r="F224" s="9">
        <f t="shared" si="14"/>
        <v>155717.53</v>
      </c>
      <c r="G224" s="9">
        <f t="shared" si="14"/>
        <v>155717.53</v>
      </c>
      <c r="H224" s="19">
        <f t="shared" si="14"/>
        <v>1</v>
      </c>
      <c r="I224" s="9">
        <f t="shared" si="14"/>
        <v>161230.97</v>
      </c>
      <c r="J224" s="9">
        <f t="shared" si="14"/>
        <v>161230.97</v>
      </c>
    </row>
    <row r="225" spans="1:10" x14ac:dyDescent="0.3">
      <c r="A225" s="18" t="s">
        <v>334</v>
      </c>
      <c r="B225" s="18" t="s">
        <v>15</v>
      </c>
      <c r="C225" s="18" t="s">
        <v>16</v>
      </c>
      <c r="D225" s="25" t="s">
        <v>335</v>
      </c>
      <c r="E225" s="19">
        <f t="shared" ref="E225:J225" si="15">E238</f>
        <v>1</v>
      </c>
      <c r="F225" s="9">
        <f t="shared" si="15"/>
        <v>61638.76</v>
      </c>
      <c r="G225" s="9">
        <f t="shared" si="15"/>
        <v>61638.76</v>
      </c>
      <c r="H225" s="19">
        <f t="shared" si="15"/>
        <v>1</v>
      </c>
      <c r="I225" s="9">
        <f t="shared" si="15"/>
        <v>59325.81</v>
      </c>
      <c r="J225" s="9">
        <f t="shared" si="15"/>
        <v>59325.81</v>
      </c>
    </row>
    <row r="226" spans="1:10" ht="20.399999999999999" x14ac:dyDescent="0.3">
      <c r="A226" s="10" t="s">
        <v>336</v>
      </c>
      <c r="B226" s="10" t="s">
        <v>19</v>
      </c>
      <c r="C226" s="10" t="s">
        <v>69</v>
      </c>
      <c r="D226" s="22" t="s">
        <v>337</v>
      </c>
      <c r="E226" s="11">
        <v>74.194999999999993</v>
      </c>
      <c r="F226" s="12">
        <v>55.11</v>
      </c>
      <c r="G226" s="13">
        <f>ROUND(E226*F226,2)</f>
        <v>4088.89</v>
      </c>
      <c r="H226" s="11">
        <v>74.194999999999993</v>
      </c>
      <c r="I226" s="12">
        <v>60.18</v>
      </c>
      <c r="J226" s="13">
        <f>ROUND(H226*I226,2)</f>
        <v>4465.0600000000004</v>
      </c>
    </row>
    <row r="227" spans="1:10" ht="153" x14ac:dyDescent="0.3">
      <c r="A227" s="14"/>
      <c r="B227" s="14"/>
      <c r="C227" s="14"/>
      <c r="D227" s="15" t="s">
        <v>338</v>
      </c>
      <c r="E227" s="14"/>
      <c r="F227" s="14"/>
      <c r="G227" s="14"/>
      <c r="H227" s="14"/>
      <c r="I227" s="14"/>
      <c r="J227" s="14"/>
    </row>
    <row r="228" spans="1:10" ht="20.399999999999999" x14ac:dyDescent="0.3">
      <c r="A228" s="10" t="s">
        <v>339</v>
      </c>
      <c r="B228" s="10" t="s">
        <v>19</v>
      </c>
      <c r="C228" s="10" t="s">
        <v>69</v>
      </c>
      <c r="D228" s="22" t="s">
        <v>340</v>
      </c>
      <c r="E228" s="11">
        <v>170.15799999999999</v>
      </c>
      <c r="F228" s="12">
        <v>35.659999999999997</v>
      </c>
      <c r="G228" s="13">
        <f>ROUND(E228*F228,2)</f>
        <v>6067.83</v>
      </c>
      <c r="H228" s="11">
        <v>170.15799999999999</v>
      </c>
      <c r="I228" s="12">
        <v>38.67</v>
      </c>
      <c r="J228" s="13">
        <f>ROUND(H228*I228,2)</f>
        <v>6580.01</v>
      </c>
    </row>
    <row r="229" spans="1:10" ht="61.2" x14ac:dyDescent="0.3">
      <c r="A229" s="14"/>
      <c r="B229" s="14"/>
      <c r="C229" s="14"/>
      <c r="D229" s="15" t="s">
        <v>341</v>
      </c>
      <c r="E229" s="14"/>
      <c r="F229" s="14"/>
      <c r="G229" s="14"/>
      <c r="H229" s="14"/>
      <c r="I229" s="14"/>
      <c r="J229" s="14"/>
    </row>
    <row r="230" spans="1:10" ht="20.399999999999999" x14ac:dyDescent="0.3">
      <c r="A230" s="10" t="s">
        <v>342</v>
      </c>
      <c r="B230" s="10" t="s">
        <v>19</v>
      </c>
      <c r="C230" s="10" t="s">
        <v>69</v>
      </c>
      <c r="D230" s="22" t="s">
        <v>343</v>
      </c>
      <c r="E230" s="11">
        <v>215.23500000000001</v>
      </c>
      <c r="F230" s="12">
        <v>41.59</v>
      </c>
      <c r="G230" s="13">
        <f>ROUND(E230*F230,2)</f>
        <v>8951.6200000000008</v>
      </c>
      <c r="H230" s="11">
        <v>215.23500000000001</v>
      </c>
      <c r="I230" s="12">
        <v>40.47</v>
      </c>
      <c r="J230" s="13">
        <f>ROUND(H230*I230,2)</f>
        <v>8710.56</v>
      </c>
    </row>
    <row r="231" spans="1:10" ht="112.2" x14ac:dyDescent="0.3">
      <c r="A231" s="14"/>
      <c r="B231" s="14"/>
      <c r="C231" s="14"/>
      <c r="D231" s="15" t="s">
        <v>344</v>
      </c>
      <c r="E231" s="14"/>
      <c r="F231" s="14"/>
      <c r="G231" s="14"/>
      <c r="H231" s="14"/>
      <c r="I231" s="14"/>
      <c r="J231" s="14"/>
    </row>
    <row r="232" spans="1:10" ht="20.399999999999999" x14ac:dyDescent="0.3">
      <c r="A232" s="10" t="s">
        <v>345</v>
      </c>
      <c r="B232" s="10" t="s">
        <v>19</v>
      </c>
      <c r="C232" s="10" t="s">
        <v>69</v>
      </c>
      <c r="D232" s="22" t="s">
        <v>346</v>
      </c>
      <c r="E232" s="11">
        <v>220.68100000000001</v>
      </c>
      <c r="F232" s="12">
        <v>27.23</v>
      </c>
      <c r="G232" s="13">
        <f>ROUND(E232*F232,2)</f>
        <v>6009.14</v>
      </c>
      <c r="H232" s="11">
        <v>220.68100000000001</v>
      </c>
      <c r="I232" s="12">
        <v>24.21</v>
      </c>
      <c r="J232" s="13">
        <f>ROUND(H232*I232,2)</f>
        <v>5342.69</v>
      </c>
    </row>
    <row r="233" spans="1:10" ht="71.400000000000006" x14ac:dyDescent="0.3">
      <c r="A233" s="14"/>
      <c r="B233" s="14"/>
      <c r="C233" s="14"/>
      <c r="D233" s="15" t="s">
        <v>347</v>
      </c>
      <c r="E233" s="14"/>
      <c r="F233" s="14"/>
      <c r="G233" s="14"/>
      <c r="H233" s="14"/>
      <c r="I233" s="14"/>
      <c r="J233" s="14"/>
    </row>
    <row r="234" spans="1:10" ht="20.399999999999999" x14ac:dyDescent="0.3">
      <c r="A234" s="10" t="s">
        <v>348</v>
      </c>
      <c r="B234" s="10" t="s">
        <v>19</v>
      </c>
      <c r="C234" s="10" t="s">
        <v>30</v>
      </c>
      <c r="D234" s="22" t="s">
        <v>349</v>
      </c>
      <c r="E234" s="11">
        <v>10</v>
      </c>
      <c r="F234" s="12">
        <v>76.78</v>
      </c>
      <c r="G234" s="13">
        <f>ROUND(E234*F234,2)</f>
        <v>767.8</v>
      </c>
      <c r="H234" s="11">
        <v>10</v>
      </c>
      <c r="I234" s="12">
        <v>75</v>
      </c>
      <c r="J234" s="13">
        <f>ROUND(H234*I234,2)</f>
        <v>750</v>
      </c>
    </row>
    <row r="235" spans="1:10" ht="142.80000000000001" x14ac:dyDescent="0.3">
      <c r="A235" s="14"/>
      <c r="B235" s="14"/>
      <c r="C235" s="14"/>
      <c r="D235" s="15" t="s">
        <v>350</v>
      </c>
      <c r="E235" s="14"/>
      <c r="F235" s="14"/>
      <c r="G235" s="14"/>
      <c r="H235" s="14"/>
      <c r="I235" s="14"/>
      <c r="J235" s="14"/>
    </row>
    <row r="236" spans="1:10" ht="20.399999999999999" x14ac:dyDescent="0.3">
      <c r="A236" s="10" t="s">
        <v>351</v>
      </c>
      <c r="B236" s="10" t="s">
        <v>19</v>
      </c>
      <c r="C236" s="10" t="s">
        <v>69</v>
      </c>
      <c r="D236" s="22" t="s">
        <v>352</v>
      </c>
      <c r="E236" s="11">
        <v>704.64099999999996</v>
      </c>
      <c r="F236" s="12">
        <v>50.74</v>
      </c>
      <c r="G236" s="13">
        <f>ROUND(E236*F236,2)</f>
        <v>35753.480000000003</v>
      </c>
      <c r="H236" s="11">
        <v>704.64099999999996</v>
      </c>
      <c r="I236" s="12">
        <v>47.51</v>
      </c>
      <c r="J236" s="13">
        <f>ROUND(H236*I236,2)</f>
        <v>33477.49</v>
      </c>
    </row>
    <row r="237" spans="1:10" ht="102" x14ac:dyDescent="0.3">
      <c r="A237" s="14"/>
      <c r="B237" s="14"/>
      <c r="C237" s="14"/>
      <c r="D237" s="15" t="s">
        <v>353</v>
      </c>
      <c r="E237" s="14"/>
      <c r="F237" s="14"/>
      <c r="G237" s="14"/>
      <c r="H237" s="14"/>
      <c r="I237" s="14"/>
      <c r="J237" s="14"/>
    </row>
    <row r="238" spans="1:10" x14ac:dyDescent="0.3">
      <c r="A238" s="14"/>
      <c r="B238" s="14"/>
      <c r="C238" s="14"/>
      <c r="D238" s="23" t="s">
        <v>354</v>
      </c>
      <c r="E238" s="11">
        <v>1</v>
      </c>
      <c r="F238" s="9">
        <f>G226+G228+G230+G232+G234+G236</f>
        <v>61638.76</v>
      </c>
      <c r="G238" s="9">
        <f>ROUND(F238*E238,2)</f>
        <v>61638.76</v>
      </c>
      <c r="H238" s="11">
        <v>1</v>
      </c>
      <c r="I238" s="12">
        <v>59325.81</v>
      </c>
      <c r="J238" s="9">
        <f>ROUND(I238*H238,2)</f>
        <v>59325.81</v>
      </c>
    </row>
    <row r="239" spans="1:10" ht="0.9" customHeight="1" x14ac:dyDescent="0.3">
      <c r="A239" s="17"/>
      <c r="B239" s="17"/>
      <c r="C239" s="17"/>
      <c r="D239" s="24"/>
      <c r="E239" s="17"/>
      <c r="F239" s="17"/>
      <c r="G239" s="17"/>
      <c r="H239" s="17"/>
      <c r="I239" s="17"/>
      <c r="J239" s="17"/>
    </row>
    <row r="240" spans="1:10" x14ac:dyDescent="0.3">
      <c r="A240" s="18" t="s">
        <v>355</v>
      </c>
      <c r="B240" s="18" t="s">
        <v>15</v>
      </c>
      <c r="C240" s="18" t="s">
        <v>16</v>
      </c>
      <c r="D240" s="25" t="s">
        <v>356</v>
      </c>
      <c r="E240" s="19">
        <f t="shared" ref="E240:J240" si="16">E265</f>
        <v>1</v>
      </c>
      <c r="F240" s="9">
        <f t="shared" si="16"/>
        <v>94078.76999999999</v>
      </c>
      <c r="G240" s="9">
        <f t="shared" si="16"/>
        <v>94078.77</v>
      </c>
      <c r="H240" s="19">
        <f t="shared" si="16"/>
        <v>1</v>
      </c>
      <c r="I240" s="9">
        <f t="shared" si="16"/>
        <v>101905.16</v>
      </c>
      <c r="J240" s="9">
        <f t="shared" si="16"/>
        <v>101905.16</v>
      </c>
    </row>
    <row r="241" spans="1:13" ht="20.399999999999999" x14ac:dyDescent="0.3">
      <c r="A241" s="10" t="s">
        <v>357</v>
      </c>
      <c r="B241" s="10" t="s">
        <v>19</v>
      </c>
      <c r="C241" s="10" t="s">
        <v>30</v>
      </c>
      <c r="D241" s="22" t="s">
        <v>358</v>
      </c>
      <c r="E241" s="11">
        <v>1</v>
      </c>
      <c r="F241" s="12">
        <v>5627.68</v>
      </c>
      <c r="G241" s="13">
        <f>ROUND(E241*F241,2)</f>
        <v>5627.68</v>
      </c>
      <c r="H241" s="11">
        <v>1</v>
      </c>
      <c r="I241" s="12">
        <v>10515.38</v>
      </c>
      <c r="J241" s="13">
        <f>ROUND(H241*I241,2)</f>
        <v>10515.38</v>
      </c>
    </row>
    <row r="242" spans="1:13" ht="326.39999999999998" x14ac:dyDescent="0.3">
      <c r="A242" s="14"/>
      <c r="B242" s="14"/>
      <c r="C242" s="14"/>
      <c r="D242" s="15" t="s">
        <v>359</v>
      </c>
      <c r="E242" s="14"/>
      <c r="F242" s="14"/>
      <c r="G242" s="14"/>
      <c r="H242" s="14"/>
      <c r="I242" s="14"/>
      <c r="J242" s="14"/>
    </row>
    <row r="243" spans="1:13" ht="20.399999999999999" x14ac:dyDescent="0.3">
      <c r="A243" s="10" t="s">
        <v>360</v>
      </c>
      <c r="B243" s="10" t="s">
        <v>19</v>
      </c>
      <c r="C243" s="10" t="s">
        <v>30</v>
      </c>
      <c r="D243" s="22" t="s">
        <v>361</v>
      </c>
      <c r="E243" s="11">
        <v>1</v>
      </c>
      <c r="F243" s="12">
        <v>522.58000000000004</v>
      </c>
      <c r="G243" s="13">
        <f>ROUND(E243*F243,2)</f>
        <v>522.58000000000004</v>
      </c>
      <c r="H243" s="11">
        <v>1</v>
      </c>
      <c r="I243" s="12">
        <v>2388.96</v>
      </c>
      <c r="J243" s="13">
        <f>ROUND(H243*I243,2)</f>
        <v>2388.96</v>
      </c>
    </row>
    <row r="244" spans="1:13" ht="234.6" x14ac:dyDescent="0.3">
      <c r="A244" s="14"/>
      <c r="B244" s="14"/>
      <c r="C244" s="14"/>
      <c r="D244" s="15" t="s">
        <v>362</v>
      </c>
      <c r="E244" s="14"/>
      <c r="F244" s="14"/>
      <c r="G244" s="14"/>
      <c r="H244" s="14"/>
      <c r="I244" s="14"/>
      <c r="J244" s="14"/>
    </row>
    <row r="245" spans="1:13" ht="20.399999999999999" x14ac:dyDescent="0.3">
      <c r="A245" s="10" t="s">
        <v>363</v>
      </c>
      <c r="B245" s="10" t="s">
        <v>19</v>
      </c>
      <c r="C245" s="10" t="s">
        <v>30</v>
      </c>
      <c r="D245" s="22" t="s">
        <v>364</v>
      </c>
      <c r="E245" s="11">
        <v>1</v>
      </c>
      <c r="F245" s="12">
        <v>650.9</v>
      </c>
      <c r="G245" s="13">
        <f>ROUND(E245*F245,2)</f>
        <v>650.9</v>
      </c>
      <c r="H245" s="11">
        <v>1</v>
      </c>
      <c r="I245" s="12">
        <v>1200</v>
      </c>
      <c r="J245" s="13">
        <f>ROUND(H245*I245,2)</f>
        <v>1200</v>
      </c>
    </row>
    <row r="246" spans="1:13" ht="336.6" x14ac:dyDescent="0.3">
      <c r="A246" s="14"/>
      <c r="B246" s="14"/>
      <c r="C246" s="14"/>
      <c r="D246" s="15" t="s">
        <v>365</v>
      </c>
      <c r="E246" s="14"/>
      <c r="F246" s="14"/>
      <c r="G246" s="14"/>
      <c r="H246" s="14"/>
      <c r="I246" s="14"/>
      <c r="J246" s="14"/>
    </row>
    <row r="247" spans="1:13" ht="20.399999999999999" x14ac:dyDescent="0.3">
      <c r="A247" s="10" t="s">
        <v>366</v>
      </c>
      <c r="B247" s="10" t="s">
        <v>19</v>
      </c>
      <c r="C247" s="10" t="s">
        <v>30</v>
      </c>
      <c r="D247" s="22" t="s">
        <v>367</v>
      </c>
      <c r="E247" s="11">
        <v>1</v>
      </c>
      <c r="F247" s="12">
        <v>3273.48</v>
      </c>
      <c r="G247" s="13">
        <f>ROUND(E247*F247,2)</f>
        <v>3273.48</v>
      </c>
      <c r="H247" s="11">
        <v>1</v>
      </c>
      <c r="I247" s="12">
        <v>2737.63</v>
      </c>
      <c r="J247" s="13">
        <f>ROUND(H247*I247,2)</f>
        <v>2737.63</v>
      </c>
    </row>
    <row r="248" spans="1:13" ht="265.2" x14ac:dyDescent="0.3">
      <c r="A248" s="14"/>
      <c r="B248" s="14"/>
      <c r="C248" s="14"/>
      <c r="D248" s="15" t="s">
        <v>368</v>
      </c>
      <c r="E248" s="14"/>
      <c r="F248" s="14"/>
      <c r="G248" s="14"/>
      <c r="H248" s="14"/>
      <c r="I248" s="14"/>
      <c r="J248" s="14"/>
    </row>
    <row r="249" spans="1:13" ht="20.399999999999999" x14ac:dyDescent="0.3">
      <c r="A249" s="10" t="s">
        <v>369</v>
      </c>
      <c r="B249" s="10" t="s">
        <v>19</v>
      </c>
      <c r="C249" s="10" t="s">
        <v>69</v>
      </c>
      <c r="D249" s="22" t="s">
        <v>370</v>
      </c>
      <c r="E249" s="11">
        <v>7.92</v>
      </c>
      <c r="F249" s="12">
        <v>214.14</v>
      </c>
      <c r="G249" s="13">
        <f>ROUND(E249*F249,2)</f>
        <v>1695.99</v>
      </c>
      <c r="H249" s="11">
        <v>7.92</v>
      </c>
      <c r="I249" s="12">
        <v>214.14</v>
      </c>
      <c r="J249" s="13">
        <f>ROUND(H249*I249,2)</f>
        <v>1695.99</v>
      </c>
      <c r="K249" s="28">
        <v>232</v>
      </c>
      <c r="L249" t="s">
        <v>1454</v>
      </c>
      <c r="M249" s="28">
        <v>140</v>
      </c>
    </row>
    <row r="250" spans="1:13" ht="216" customHeight="1" x14ac:dyDescent="0.3">
      <c r="A250" s="14"/>
      <c r="B250" s="14"/>
      <c r="C250" s="14"/>
      <c r="D250" s="15" t="s">
        <v>371</v>
      </c>
      <c r="E250" s="14"/>
      <c r="F250" s="14"/>
      <c r="G250" s="14"/>
      <c r="H250" s="14"/>
      <c r="I250" s="14"/>
      <c r="J250" s="14"/>
    </row>
    <row r="251" spans="1:13" ht="20.399999999999999" x14ac:dyDescent="0.3">
      <c r="A251" s="10" t="s">
        <v>372</v>
      </c>
      <c r="B251" s="10" t="s">
        <v>19</v>
      </c>
      <c r="C251" s="10" t="s">
        <v>69</v>
      </c>
      <c r="D251" s="22" t="s">
        <v>373</v>
      </c>
      <c r="E251" s="11">
        <v>24.125</v>
      </c>
      <c r="F251" s="12">
        <v>209.25</v>
      </c>
      <c r="G251" s="13">
        <f>ROUND(E251*F251,2)</f>
        <v>5048.16</v>
      </c>
      <c r="H251" s="11">
        <v>24.125</v>
      </c>
      <c r="I251" s="12">
        <v>209.25</v>
      </c>
      <c r="J251" s="13">
        <f>ROUND(H251*I251,2)</f>
        <v>5048.16</v>
      </c>
      <c r="K251" s="26">
        <v>155</v>
      </c>
      <c r="L251" t="s">
        <v>1454</v>
      </c>
      <c r="M251" s="26">
        <v>-1200</v>
      </c>
    </row>
    <row r="252" spans="1:13" ht="214.2" x14ac:dyDescent="0.3">
      <c r="A252" s="14"/>
      <c r="B252" s="14"/>
      <c r="C252" s="14"/>
      <c r="D252" s="15" t="s">
        <v>374</v>
      </c>
      <c r="E252" s="14"/>
      <c r="F252" s="14"/>
      <c r="G252" s="14"/>
      <c r="H252" s="14"/>
      <c r="I252" s="14"/>
      <c r="J252" s="14"/>
    </row>
    <row r="253" spans="1:13" ht="20.399999999999999" x14ac:dyDescent="0.3">
      <c r="A253" s="10" t="s">
        <v>375</v>
      </c>
      <c r="B253" s="10" t="s">
        <v>19</v>
      </c>
      <c r="C253" s="10" t="s">
        <v>69</v>
      </c>
      <c r="D253" s="22" t="s">
        <v>376</v>
      </c>
      <c r="E253" s="11">
        <v>260.47399999999999</v>
      </c>
      <c r="F253" s="12">
        <v>266.73</v>
      </c>
      <c r="G253" s="13">
        <f>ROUND(E253*F253,2)</f>
        <v>69476.23</v>
      </c>
      <c r="H253" s="11">
        <v>260.47399999999999</v>
      </c>
      <c r="I253" s="12">
        <v>266.73</v>
      </c>
      <c r="J253" s="13">
        <f>ROUND(H253*I253,2)</f>
        <v>69476.23</v>
      </c>
      <c r="K253" s="26">
        <v>200</v>
      </c>
      <c r="L253" t="s">
        <v>1454</v>
      </c>
      <c r="M253" s="26">
        <v>-17000</v>
      </c>
    </row>
    <row r="254" spans="1:13" ht="275.39999999999998" x14ac:dyDescent="0.3">
      <c r="A254" s="14"/>
      <c r="B254" s="14"/>
      <c r="C254" s="14"/>
      <c r="D254" s="15" t="s">
        <v>377</v>
      </c>
      <c r="E254" s="14"/>
      <c r="F254" s="14"/>
      <c r="G254" s="14"/>
      <c r="H254" s="14"/>
      <c r="I254" s="14"/>
      <c r="J254" s="14"/>
    </row>
    <row r="255" spans="1:13" ht="20.399999999999999" x14ac:dyDescent="0.3">
      <c r="A255" s="10" t="s">
        <v>378</v>
      </c>
      <c r="B255" s="10" t="s">
        <v>19</v>
      </c>
      <c r="C255" s="10" t="s">
        <v>30</v>
      </c>
      <c r="D255" s="22" t="s">
        <v>379</v>
      </c>
      <c r="E255" s="11">
        <v>1</v>
      </c>
      <c r="F255" s="12">
        <v>368.34</v>
      </c>
      <c r="G255" s="13">
        <f>ROUND(E255*F255,2)</f>
        <v>368.34</v>
      </c>
      <c r="H255" s="11">
        <v>1</v>
      </c>
      <c r="I255" s="12">
        <v>500</v>
      </c>
      <c r="J255" s="13">
        <f>ROUND(H255*I255,2)</f>
        <v>500</v>
      </c>
    </row>
    <row r="256" spans="1:13" ht="357" x14ac:dyDescent="0.3">
      <c r="A256" s="14"/>
      <c r="B256" s="14"/>
      <c r="C256" s="14"/>
      <c r="D256" s="15" t="s">
        <v>380</v>
      </c>
      <c r="E256" s="14"/>
      <c r="F256" s="14"/>
      <c r="G256" s="14"/>
      <c r="H256" s="14"/>
      <c r="I256" s="14"/>
      <c r="J256" s="14"/>
    </row>
    <row r="257" spans="1:10" ht="20.399999999999999" x14ac:dyDescent="0.3">
      <c r="A257" s="10" t="s">
        <v>381</v>
      </c>
      <c r="B257" s="10" t="s">
        <v>19</v>
      </c>
      <c r="C257" s="10" t="s">
        <v>30</v>
      </c>
      <c r="D257" s="22" t="s">
        <v>382</v>
      </c>
      <c r="E257" s="11">
        <v>2</v>
      </c>
      <c r="F257" s="12">
        <v>768.15</v>
      </c>
      <c r="G257" s="13">
        <f>ROUND(E257*F257,2)</f>
        <v>1536.3</v>
      </c>
      <c r="H257" s="11">
        <v>2</v>
      </c>
      <c r="I257" s="12">
        <v>1000</v>
      </c>
      <c r="J257" s="13">
        <f>ROUND(H257*I257,2)</f>
        <v>2000</v>
      </c>
    </row>
    <row r="258" spans="1:10" ht="409.6" x14ac:dyDescent="0.3">
      <c r="A258" s="14"/>
      <c r="B258" s="14"/>
      <c r="C258" s="14"/>
      <c r="D258" s="15" t="s">
        <v>383</v>
      </c>
      <c r="E258" s="14"/>
      <c r="F258" s="14"/>
      <c r="G258" s="14"/>
      <c r="H258" s="14"/>
      <c r="I258" s="14"/>
      <c r="J258" s="14"/>
    </row>
    <row r="259" spans="1:10" ht="20.399999999999999" x14ac:dyDescent="0.3">
      <c r="A259" s="10" t="s">
        <v>384</v>
      </c>
      <c r="B259" s="10" t="s">
        <v>19</v>
      </c>
      <c r="C259" s="10" t="s">
        <v>30</v>
      </c>
      <c r="D259" s="22" t="s">
        <v>385</v>
      </c>
      <c r="E259" s="11">
        <v>2</v>
      </c>
      <c r="F259" s="12">
        <v>768.15</v>
      </c>
      <c r="G259" s="13">
        <f>ROUND(E259*F259,2)</f>
        <v>1536.3</v>
      </c>
      <c r="H259" s="11">
        <v>2</v>
      </c>
      <c r="I259" s="12">
        <v>1000</v>
      </c>
      <c r="J259" s="13">
        <f>ROUND(H259*I259,2)</f>
        <v>2000</v>
      </c>
    </row>
    <row r="260" spans="1:10" ht="409.6" x14ac:dyDescent="0.3">
      <c r="A260" s="14"/>
      <c r="B260" s="14"/>
      <c r="C260" s="14"/>
      <c r="D260" s="15" t="s">
        <v>386</v>
      </c>
      <c r="E260" s="14"/>
      <c r="F260" s="14"/>
      <c r="G260" s="14"/>
      <c r="H260" s="14"/>
      <c r="I260" s="14"/>
      <c r="J260" s="14"/>
    </row>
    <row r="261" spans="1:10" ht="20.399999999999999" x14ac:dyDescent="0.3">
      <c r="A261" s="10" t="s">
        <v>387</v>
      </c>
      <c r="B261" s="10" t="s">
        <v>19</v>
      </c>
      <c r="C261" s="10" t="s">
        <v>47</v>
      </c>
      <c r="D261" s="22" t="s">
        <v>388</v>
      </c>
      <c r="E261" s="11">
        <v>22.8</v>
      </c>
      <c r="F261" s="12">
        <v>53.42</v>
      </c>
      <c r="G261" s="13">
        <f>ROUND(E261*F261,2)</f>
        <v>1217.98</v>
      </c>
      <c r="H261" s="11">
        <v>22.8</v>
      </c>
      <c r="I261" s="12">
        <v>53.42</v>
      </c>
      <c r="J261" s="13">
        <f>ROUND(H261*I261,2)</f>
        <v>1217.98</v>
      </c>
    </row>
    <row r="262" spans="1:10" ht="91.8" x14ac:dyDescent="0.3">
      <c r="A262" s="14"/>
      <c r="B262" s="14"/>
      <c r="C262" s="14"/>
      <c r="D262" s="15" t="s">
        <v>389</v>
      </c>
      <c r="E262" s="14"/>
      <c r="F262" s="14"/>
      <c r="G262" s="14"/>
      <c r="H262" s="14"/>
      <c r="I262" s="14"/>
      <c r="J262" s="14"/>
    </row>
    <row r="263" spans="1:10" ht="20.399999999999999" x14ac:dyDescent="0.3">
      <c r="A263" s="10" t="s">
        <v>390</v>
      </c>
      <c r="B263" s="10" t="s">
        <v>19</v>
      </c>
      <c r="C263" s="10" t="s">
        <v>205</v>
      </c>
      <c r="D263" s="22" t="s">
        <v>391</v>
      </c>
      <c r="E263" s="11">
        <v>1124.04</v>
      </c>
      <c r="F263" s="12">
        <v>2.78</v>
      </c>
      <c r="G263" s="13">
        <f>ROUND(E263*F263,2)</f>
        <v>3124.83</v>
      </c>
      <c r="H263" s="11">
        <v>1124.04</v>
      </c>
      <c r="I263" s="12">
        <v>2.78</v>
      </c>
      <c r="J263" s="13">
        <f>ROUND(H263*I263,2)</f>
        <v>3124.83</v>
      </c>
    </row>
    <row r="264" spans="1:10" ht="255" x14ac:dyDescent="0.3">
      <c r="A264" s="14"/>
      <c r="B264" s="14"/>
      <c r="C264" s="14"/>
      <c r="D264" s="15" t="s">
        <v>392</v>
      </c>
      <c r="E264" s="14"/>
      <c r="F264" s="14"/>
      <c r="G264" s="14"/>
      <c r="H264" s="14"/>
      <c r="I264" s="14"/>
      <c r="J264" s="14"/>
    </row>
    <row r="265" spans="1:10" x14ac:dyDescent="0.3">
      <c r="A265" s="14"/>
      <c r="B265" s="14"/>
      <c r="C265" s="14"/>
      <c r="D265" s="23" t="s">
        <v>393</v>
      </c>
      <c r="E265" s="11">
        <v>1</v>
      </c>
      <c r="F265" s="9">
        <f>G241+G243+G245+G247+G249+G251+G253+G255+G257+G259+G261+G263</f>
        <v>94078.76999999999</v>
      </c>
      <c r="G265" s="9">
        <f>ROUND(F265*E265,2)</f>
        <v>94078.77</v>
      </c>
      <c r="H265" s="11">
        <v>1</v>
      </c>
      <c r="I265" s="12">
        <v>101905.16</v>
      </c>
      <c r="J265" s="9">
        <f>ROUND(I265*H265,2)</f>
        <v>101905.16</v>
      </c>
    </row>
    <row r="266" spans="1:10" ht="0.9" customHeight="1" x14ac:dyDescent="0.3">
      <c r="A266" s="17"/>
      <c r="B266" s="17"/>
      <c r="C266" s="17"/>
      <c r="D266" s="24"/>
      <c r="E266" s="17"/>
      <c r="F266" s="17"/>
      <c r="G266" s="17"/>
      <c r="H266" s="17"/>
      <c r="I266" s="17"/>
      <c r="J266" s="17"/>
    </row>
    <row r="267" spans="1:10" x14ac:dyDescent="0.3">
      <c r="A267" s="14"/>
      <c r="B267" s="14"/>
      <c r="C267" s="14"/>
      <c r="D267" s="23" t="s">
        <v>394</v>
      </c>
      <c r="E267" s="11">
        <v>1</v>
      </c>
      <c r="F267" s="9">
        <f>G238+G265</f>
        <v>155717.53</v>
      </c>
      <c r="G267" s="9">
        <f>ROUND(F267*E267,2)</f>
        <v>155717.53</v>
      </c>
      <c r="H267" s="11">
        <v>1</v>
      </c>
      <c r="I267" s="12">
        <v>161230.97</v>
      </c>
      <c r="J267" s="9">
        <f>ROUND(I267*H267,2)</f>
        <v>161230.97</v>
      </c>
    </row>
    <row r="268" spans="1:10" ht="0.9" customHeight="1" x14ac:dyDescent="0.3">
      <c r="A268" s="17"/>
      <c r="B268" s="17"/>
      <c r="C268" s="17"/>
      <c r="D268" s="24"/>
      <c r="E268" s="17"/>
      <c r="F268" s="17"/>
      <c r="G268" s="17"/>
      <c r="H268" s="17"/>
      <c r="I268" s="17"/>
      <c r="J268" s="17"/>
    </row>
    <row r="269" spans="1:10" x14ac:dyDescent="0.3">
      <c r="A269" s="18" t="s">
        <v>395</v>
      </c>
      <c r="B269" s="18" t="s">
        <v>15</v>
      </c>
      <c r="C269" s="18" t="s">
        <v>16</v>
      </c>
      <c r="D269" s="25" t="s">
        <v>396</v>
      </c>
      <c r="E269" s="19">
        <f t="shared" ref="E269:J269" si="17">E286</f>
        <v>1</v>
      </c>
      <c r="F269" s="9">
        <f t="shared" si="17"/>
        <v>35326.29</v>
      </c>
      <c r="G269" s="9">
        <f t="shared" si="17"/>
        <v>35326.29</v>
      </c>
      <c r="H269" s="19">
        <f t="shared" si="17"/>
        <v>1</v>
      </c>
      <c r="I269" s="9">
        <f t="shared" si="17"/>
        <v>23461.75</v>
      </c>
      <c r="J269" s="9">
        <f t="shared" si="17"/>
        <v>23461.75</v>
      </c>
    </row>
    <row r="270" spans="1:10" x14ac:dyDescent="0.3">
      <c r="A270" s="18" t="s">
        <v>397</v>
      </c>
      <c r="B270" s="18" t="s">
        <v>15</v>
      </c>
      <c r="C270" s="18" t="s">
        <v>16</v>
      </c>
      <c r="D270" s="25" t="s">
        <v>398</v>
      </c>
      <c r="E270" s="19">
        <f t="shared" ref="E270:J270" si="18">E273</f>
        <v>1</v>
      </c>
      <c r="F270" s="9">
        <f t="shared" si="18"/>
        <v>718.87</v>
      </c>
      <c r="G270" s="9">
        <f t="shared" si="18"/>
        <v>718.87</v>
      </c>
      <c r="H270" s="19">
        <f t="shared" si="18"/>
        <v>1</v>
      </c>
      <c r="I270" s="9">
        <f t="shared" si="18"/>
        <v>799.79</v>
      </c>
      <c r="J270" s="9">
        <f t="shared" si="18"/>
        <v>799.79</v>
      </c>
    </row>
    <row r="271" spans="1:10" ht="20.399999999999999" x14ac:dyDescent="0.3">
      <c r="A271" s="10" t="s">
        <v>399</v>
      </c>
      <c r="B271" s="10" t="s">
        <v>19</v>
      </c>
      <c r="C271" s="10" t="s">
        <v>69</v>
      </c>
      <c r="D271" s="22" t="s">
        <v>400</v>
      </c>
      <c r="E271" s="11">
        <v>18.863</v>
      </c>
      <c r="F271" s="12">
        <v>38.11</v>
      </c>
      <c r="G271" s="13">
        <f>ROUND(E271*F271,2)</f>
        <v>718.87</v>
      </c>
      <c r="H271" s="11">
        <v>18.863</v>
      </c>
      <c r="I271" s="12">
        <v>42.4</v>
      </c>
      <c r="J271" s="13">
        <f>ROUND(H271*I271,2)</f>
        <v>799.79</v>
      </c>
    </row>
    <row r="272" spans="1:10" ht="122.4" x14ac:dyDescent="0.3">
      <c r="A272" s="14"/>
      <c r="B272" s="14"/>
      <c r="C272" s="14"/>
      <c r="D272" s="15" t="s">
        <v>401</v>
      </c>
      <c r="E272" s="14"/>
      <c r="F272" s="14"/>
      <c r="G272" s="14"/>
      <c r="H272" s="14"/>
      <c r="I272" s="14"/>
      <c r="J272" s="14"/>
    </row>
    <row r="273" spans="1:10" x14ac:dyDescent="0.3">
      <c r="A273" s="14"/>
      <c r="B273" s="14"/>
      <c r="C273" s="14"/>
      <c r="D273" s="23" t="s">
        <v>402</v>
      </c>
      <c r="E273" s="11">
        <v>1</v>
      </c>
      <c r="F273" s="9">
        <f>G271</f>
        <v>718.87</v>
      </c>
      <c r="G273" s="9">
        <f>ROUND(F273*E273,2)</f>
        <v>718.87</v>
      </c>
      <c r="H273" s="11">
        <v>1</v>
      </c>
      <c r="I273" s="12">
        <v>799.79</v>
      </c>
      <c r="J273" s="9">
        <f>ROUND(I273*H273,2)</f>
        <v>799.79</v>
      </c>
    </row>
    <row r="274" spans="1:10" ht="0.9" customHeight="1" x14ac:dyDescent="0.3">
      <c r="A274" s="17"/>
      <c r="B274" s="17"/>
      <c r="C274" s="17"/>
      <c r="D274" s="24"/>
      <c r="E274" s="17"/>
      <c r="F274" s="17"/>
      <c r="G274" s="17"/>
      <c r="H274" s="17"/>
      <c r="I274" s="17"/>
      <c r="J274" s="17"/>
    </row>
    <row r="275" spans="1:10" x14ac:dyDescent="0.3">
      <c r="A275" s="18" t="s">
        <v>403</v>
      </c>
      <c r="B275" s="18" t="s">
        <v>15</v>
      </c>
      <c r="C275" s="18" t="s">
        <v>16</v>
      </c>
      <c r="D275" s="25" t="s">
        <v>404</v>
      </c>
      <c r="E275" s="19">
        <f t="shared" ref="E275:J275" si="19">E284</f>
        <v>1</v>
      </c>
      <c r="F275" s="9">
        <f t="shared" si="19"/>
        <v>34607.42</v>
      </c>
      <c r="G275" s="9">
        <f t="shared" si="19"/>
        <v>34607.42</v>
      </c>
      <c r="H275" s="19">
        <f t="shared" si="19"/>
        <v>1</v>
      </c>
      <c r="I275" s="9">
        <f t="shared" si="19"/>
        <v>22661.96</v>
      </c>
      <c r="J275" s="9">
        <f t="shared" si="19"/>
        <v>22661.96</v>
      </c>
    </row>
    <row r="276" spans="1:10" ht="20.399999999999999" x14ac:dyDescent="0.3">
      <c r="A276" s="10" t="s">
        <v>405</v>
      </c>
      <c r="B276" s="10" t="s">
        <v>19</v>
      </c>
      <c r="C276" s="10" t="s">
        <v>69</v>
      </c>
      <c r="D276" s="22" t="s">
        <v>406</v>
      </c>
      <c r="E276" s="11">
        <v>501.49</v>
      </c>
      <c r="F276" s="12">
        <v>33.799999999999997</v>
      </c>
      <c r="G276" s="13">
        <f>ROUND(E276*F276,2)</f>
        <v>16950.36</v>
      </c>
      <c r="H276" s="11">
        <v>501.49</v>
      </c>
      <c r="I276" s="12">
        <v>23.49</v>
      </c>
      <c r="J276" s="13">
        <f>ROUND(H276*I276,2)</f>
        <v>11780</v>
      </c>
    </row>
    <row r="277" spans="1:10" ht="81.599999999999994" x14ac:dyDescent="0.3">
      <c r="A277" s="14"/>
      <c r="B277" s="14"/>
      <c r="C277" s="14"/>
      <c r="D277" s="15" t="s">
        <v>407</v>
      </c>
      <c r="E277" s="14"/>
      <c r="F277" s="14"/>
      <c r="G277" s="14"/>
      <c r="H277" s="14"/>
      <c r="I277" s="14"/>
      <c r="J277" s="14"/>
    </row>
    <row r="278" spans="1:10" ht="20.399999999999999" x14ac:dyDescent="0.3">
      <c r="A278" s="10" t="s">
        <v>408</v>
      </c>
      <c r="B278" s="10" t="s">
        <v>19</v>
      </c>
      <c r="C278" s="10" t="s">
        <v>69</v>
      </c>
      <c r="D278" s="22" t="s">
        <v>409</v>
      </c>
      <c r="E278" s="11">
        <v>272.98</v>
      </c>
      <c r="F278" s="12">
        <v>37.92</v>
      </c>
      <c r="G278" s="13">
        <f>ROUND(E278*F278,2)</f>
        <v>10351.4</v>
      </c>
      <c r="H278" s="11">
        <v>272.98</v>
      </c>
      <c r="I278" s="12">
        <v>22.92</v>
      </c>
      <c r="J278" s="13">
        <f>ROUND(H278*I278,2)</f>
        <v>6256.7</v>
      </c>
    </row>
    <row r="279" spans="1:10" ht="102" x14ac:dyDescent="0.3">
      <c r="A279" s="14"/>
      <c r="B279" s="14"/>
      <c r="C279" s="14"/>
      <c r="D279" s="15" t="s">
        <v>410</v>
      </c>
      <c r="E279" s="14"/>
      <c r="F279" s="14"/>
      <c r="G279" s="14"/>
      <c r="H279" s="14"/>
      <c r="I279" s="14"/>
      <c r="J279" s="14"/>
    </row>
    <row r="280" spans="1:10" ht="20.399999999999999" x14ac:dyDescent="0.3">
      <c r="A280" s="10" t="s">
        <v>411</v>
      </c>
      <c r="B280" s="10" t="s">
        <v>19</v>
      </c>
      <c r="C280" s="10" t="s">
        <v>69</v>
      </c>
      <c r="D280" s="22" t="s">
        <v>412</v>
      </c>
      <c r="E280" s="11">
        <v>59.8</v>
      </c>
      <c r="F280" s="12">
        <v>37.159999999999997</v>
      </c>
      <c r="G280" s="13">
        <f>ROUND(E280*F280,2)</f>
        <v>2222.17</v>
      </c>
      <c r="H280" s="11">
        <v>59.8</v>
      </c>
      <c r="I280" s="12">
        <v>22.9</v>
      </c>
      <c r="J280" s="13">
        <f>ROUND(H280*I280,2)</f>
        <v>1369.42</v>
      </c>
    </row>
    <row r="281" spans="1:10" ht="102" x14ac:dyDescent="0.3">
      <c r="A281" s="14"/>
      <c r="B281" s="14"/>
      <c r="C281" s="14"/>
      <c r="D281" s="15" t="s">
        <v>413</v>
      </c>
      <c r="E281" s="14"/>
      <c r="F281" s="14"/>
      <c r="G281" s="14"/>
      <c r="H281" s="14"/>
      <c r="I281" s="14"/>
      <c r="J281" s="14"/>
    </row>
    <row r="282" spans="1:10" ht="20.399999999999999" x14ac:dyDescent="0.3">
      <c r="A282" s="10" t="s">
        <v>414</v>
      </c>
      <c r="B282" s="10" t="s">
        <v>19</v>
      </c>
      <c r="C282" s="10" t="s">
        <v>69</v>
      </c>
      <c r="D282" s="22" t="s">
        <v>415</v>
      </c>
      <c r="E282" s="11">
        <v>136.80000000000001</v>
      </c>
      <c r="F282" s="12">
        <v>37.159999999999997</v>
      </c>
      <c r="G282" s="13">
        <f>ROUND(E282*F282,2)</f>
        <v>5083.49</v>
      </c>
      <c r="H282" s="11">
        <v>136.80000000000001</v>
      </c>
      <c r="I282" s="12">
        <v>23.8</v>
      </c>
      <c r="J282" s="13">
        <f>ROUND(H282*I282,2)</f>
        <v>3255.84</v>
      </c>
    </row>
    <row r="283" spans="1:10" ht="163.19999999999999" x14ac:dyDescent="0.3">
      <c r="A283" s="14"/>
      <c r="B283" s="14"/>
      <c r="C283" s="14"/>
      <c r="D283" s="15" t="s">
        <v>416</v>
      </c>
      <c r="E283" s="14"/>
      <c r="F283" s="14"/>
      <c r="G283" s="14"/>
      <c r="H283" s="14"/>
      <c r="I283" s="14"/>
      <c r="J283" s="14"/>
    </row>
    <row r="284" spans="1:10" x14ac:dyDescent="0.3">
      <c r="A284" s="14"/>
      <c r="B284" s="14"/>
      <c r="C284" s="14"/>
      <c r="D284" s="23" t="s">
        <v>417</v>
      </c>
      <c r="E284" s="11">
        <v>1</v>
      </c>
      <c r="F284" s="9">
        <f>G276+G278+G280+G282</f>
        <v>34607.42</v>
      </c>
      <c r="G284" s="9">
        <f>ROUND(F284*E284,2)</f>
        <v>34607.42</v>
      </c>
      <c r="H284" s="11">
        <v>1</v>
      </c>
      <c r="I284" s="12">
        <v>22661.96</v>
      </c>
      <c r="J284" s="9">
        <f>ROUND(I284*H284,2)</f>
        <v>22661.96</v>
      </c>
    </row>
    <row r="285" spans="1:10" ht="0.9" customHeight="1" x14ac:dyDescent="0.3">
      <c r="A285" s="17"/>
      <c r="B285" s="17"/>
      <c r="C285" s="17"/>
      <c r="D285" s="24"/>
      <c r="E285" s="17"/>
      <c r="F285" s="17"/>
      <c r="G285" s="17"/>
      <c r="H285" s="17"/>
      <c r="I285" s="17"/>
      <c r="J285" s="17"/>
    </row>
    <row r="286" spans="1:10" x14ac:dyDescent="0.3">
      <c r="A286" s="14"/>
      <c r="B286" s="14"/>
      <c r="C286" s="14"/>
      <c r="D286" s="23" t="s">
        <v>418</v>
      </c>
      <c r="E286" s="11">
        <v>1</v>
      </c>
      <c r="F286" s="9">
        <f>G273+G284</f>
        <v>35326.29</v>
      </c>
      <c r="G286" s="9">
        <f>ROUND(F286*E286,2)</f>
        <v>35326.29</v>
      </c>
      <c r="H286" s="11">
        <v>1</v>
      </c>
      <c r="I286" s="12">
        <v>23461.75</v>
      </c>
      <c r="J286" s="9">
        <f>ROUND(I286*H286,2)</f>
        <v>23461.75</v>
      </c>
    </row>
    <row r="287" spans="1:10" ht="0.9" customHeight="1" x14ac:dyDescent="0.3">
      <c r="A287" s="17"/>
      <c r="B287" s="17"/>
      <c r="C287" s="17"/>
      <c r="D287" s="24"/>
      <c r="E287" s="17"/>
      <c r="F287" s="17"/>
      <c r="G287" s="17"/>
      <c r="H287" s="17"/>
      <c r="I287" s="17"/>
      <c r="J287" s="17"/>
    </row>
    <row r="288" spans="1:10" x14ac:dyDescent="0.3">
      <c r="A288" s="14"/>
      <c r="B288" s="14"/>
      <c r="C288" s="14"/>
      <c r="D288" s="23" t="s">
        <v>419</v>
      </c>
      <c r="E288" s="16">
        <v>1</v>
      </c>
      <c r="F288" s="9">
        <f>G267+G286</f>
        <v>191043.82</v>
      </c>
      <c r="G288" s="9">
        <f>ROUND(F288*E288,2)</f>
        <v>191043.82</v>
      </c>
      <c r="H288" s="16">
        <v>1</v>
      </c>
      <c r="I288" s="12">
        <v>184692.72</v>
      </c>
      <c r="J288" s="9">
        <f>ROUND(I288*H288,2)</f>
        <v>184692.72</v>
      </c>
    </row>
    <row r="289" spans="1:10" ht="0.9" customHeight="1" x14ac:dyDescent="0.3">
      <c r="A289" s="17"/>
      <c r="B289" s="17"/>
      <c r="C289" s="17"/>
      <c r="D289" s="24"/>
      <c r="E289" s="17"/>
      <c r="F289" s="17"/>
      <c r="G289" s="17"/>
      <c r="H289" s="17"/>
      <c r="I289" s="17"/>
      <c r="J289" s="17"/>
    </row>
    <row r="290" spans="1:10" x14ac:dyDescent="0.3">
      <c r="A290" s="7" t="s">
        <v>420</v>
      </c>
      <c r="B290" s="7" t="s">
        <v>15</v>
      </c>
      <c r="C290" s="7" t="s">
        <v>16</v>
      </c>
      <c r="D290" s="21" t="s">
        <v>421</v>
      </c>
      <c r="E290" s="8">
        <f t="shared" ref="E290:J290" si="20">E345</f>
        <v>1</v>
      </c>
      <c r="F290" s="9">
        <f t="shared" si="20"/>
        <v>140025.60000000001</v>
      </c>
      <c r="G290" s="9">
        <f t="shared" si="20"/>
        <v>140025.60000000001</v>
      </c>
      <c r="H290" s="8">
        <f t="shared" si="20"/>
        <v>1</v>
      </c>
      <c r="I290" s="9">
        <f t="shared" si="20"/>
        <v>149759.66</v>
      </c>
      <c r="J290" s="9">
        <f t="shared" si="20"/>
        <v>149759.66</v>
      </c>
    </row>
    <row r="291" spans="1:10" x14ac:dyDescent="0.3">
      <c r="A291" s="18" t="s">
        <v>422</v>
      </c>
      <c r="B291" s="18" t="s">
        <v>15</v>
      </c>
      <c r="C291" s="18" t="s">
        <v>16</v>
      </c>
      <c r="D291" s="25" t="s">
        <v>423</v>
      </c>
      <c r="E291" s="19">
        <f t="shared" ref="E291:J291" si="21">E304</f>
        <v>1</v>
      </c>
      <c r="F291" s="9">
        <f t="shared" si="21"/>
        <v>51167.389999999992</v>
      </c>
      <c r="G291" s="9">
        <f t="shared" si="21"/>
        <v>51167.39</v>
      </c>
      <c r="H291" s="19">
        <f t="shared" si="21"/>
        <v>1</v>
      </c>
      <c r="I291" s="9">
        <f t="shared" si="21"/>
        <v>67444.84</v>
      </c>
      <c r="J291" s="9">
        <f t="shared" si="21"/>
        <v>67444.84</v>
      </c>
    </row>
    <row r="292" spans="1:10" ht="20.399999999999999" x14ac:dyDescent="0.3">
      <c r="A292" s="10" t="s">
        <v>424</v>
      </c>
      <c r="B292" s="10" t="s">
        <v>19</v>
      </c>
      <c r="C292" s="10" t="s">
        <v>69</v>
      </c>
      <c r="D292" s="22" t="s">
        <v>425</v>
      </c>
      <c r="E292" s="11">
        <v>283.02800000000002</v>
      </c>
      <c r="F292" s="12">
        <v>27.84</v>
      </c>
      <c r="G292" s="13">
        <f>ROUND(E292*F292,2)</f>
        <v>7879.5</v>
      </c>
      <c r="H292" s="11">
        <v>283.02800000000002</v>
      </c>
      <c r="I292" s="12">
        <v>29.65</v>
      </c>
      <c r="J292" s="13">
        <f>ROUND(H292*I292,2)</f>
        <v>8391.7800000000007</v>
      </c>
    </row>
    <row r="293" spans="1:10" ht="30.6" x14ac:dyDescent="0.3">
      <c r="A293" s="14"/>
      <c r="B293" s="14"/>
      <c r="C293" s="14"/>
      <c r="D293" s="15" t="s">
        <v>426</v>
      </c>
      <c r="E293" s="14"/>
      <c r="F293" s="14"/>
      <c r="G293" s="14"/>
      <c r="H293" s="14"/>
      <c r="I293" s="14"/>
      <c r="J293" s="14"/>
    </row>
    <row r="294" spans="1:10" ht="20.399999999999999" x14ac:dyDescent="0.3">
      <c r="A294" s="10" t="s">
        <v>427</v>
      </c>
      <c r="B294" s="10" t="s">
        <v>19</v>
      </c>
      <c r="C294" s="10" t="s">
        <v>69</v>
      </c>
      <c r="D294" s="22" t="s">
        <v>428</v>
      </c>
      <c r="E294" s="11">
        <v>2043.056</v>
      </c>
      <c r="F294" s="12">
        <v>5.03</v>
      </c>
      <c r="G294" s="13">
        <f>ROUND(E294*F294,2)</f>
        <v>10276.57</v>
      </c>
      <c r="H294" s="11">
        <v>2043.056</v>
      </c>
      <c r="I294" s="12">
        <v>4.5</v>
      </c>
      <c r="J294" s="13">
        <f>ROUND(H294*I294,2)</f>
        <v>9193.75</v>
      </c>
    </row>
    <row r="295" spans="1:10" ht="61.2" x14ac:dyDescent="0.3">
      <c r="A295" s="14"/>
      <c r="B295" s="14"/>
      <c r="C295" s="14"/>
      <c r="D295" s="15" t="s">
        <v>429</v>
      </c>
      <c r="E295" s="14"/>
      <c r="F295" s="14"/>
      <c r="G295" s="14"/>
      <c r="H295" s="14"/>
      <c r="I295" s="14"/>
      <c r="J295" s="14"/>
    </row>
    <row r="296" spans="1:10" ht="20.399999999999999" x14ac:dyDescent="0.3">
      <c r="A296" s="10" t="s">
        <v>430</v>
      </c>
      <c r="B296" s="10" t="s">
        <v>19</v>
      </c>
      <c r="C296" s="10" t="s">
        <v>69</v>
      </c>
      <c r="D296" s="22" t="s">
        <v>431</v>
      </c>
      <c r="E296" s="11">
        <v>306.786</v>
      </c>
      <c r="F296" s="12">
        <v>73.12</v>
      </c>
      <c r="G296" s="13">
        <f>ROUND(E296*F296,2)</f>
        <v>22432.19</v>
      </c>
      <c r="H296" s="11">
        <v>306.786</v>
      </c>
      <c r="I296" s="12">
        <v>130</v>
      </c>
      <c r="J296" s="13">
        <f>ROUND(H296*I296,2)</f>
        <v>39882.18</v>
      </c>
    </row>
    <row r="297" spans="1:10" ht="132.6" x14ac:dyDescent="0.3">
      <c r="A297" s="14"/>
      <c r="B297" s="14"/>
      <c r="C297" s="14"/>
      <c r="D297" s="15" t="s">
        <v>432</v>
      </c>
      <c r="E297" s="14"/>
      <c r="F297" s="14"/>
      <c r="G297" s="14"/>
      <c r="H297" s="14"/>
      <c r="I297" s="14"/>
      <c r="J297" s="14"/>
    </row>
    <row r="298" spans="1:10" ht="20.399999999999999" x14ac:dyDescent="0.3">
      <c r="A298" s="10" t="s">
        <v>433</v>
      </c>
      <c r="B298" s="10" t="s">
        <v>19</v>
      </c>
      <c r="C298" s="10" t="s">
        <v>69</v>
      </c>
      <c r="D298" s="22" t="s">
        <v>434</v>
      </c>
      <c r="E298" s="11">
        <v>144.32</v>
      </c>
      <c r="F298" s="12">
        <v>28.07</v>
      </c>
      <c r="G298" s="13">
        <f>ROUND(E298*F298,2)</f>
        <v>4051.06</v>
      </c>
      <c r="H298" s="11">
        <v>144.32</v>
      </c>
      <c r="I298" s="12">
        <v>16.5</v>
      </c>
      <c r="J298" s="13">
        <f>ROUND(H298*I298,2)</f>
        <v>2381.2800000000002</v>
      </c>
    </row>
    <row r="299" spans="1:10" ht="81.599999999999994" x14ac:dyDescent="0.3">
      <c r="A299" s="14"/>
      <c r="B299" s="14"/>
      <c r="C299" s="14"/>
      <c r="D299" s="15" t="s">
        <v>435</v>
      </c>
      <c r="E299" s="14"/>
      <c r="F299" s="14"/>
      <c r="G299" s="14"/>
      <c r="H299" s="14"/>
      <c r="I299" s="14"/>
      <c r="J299" s="14"/>
    </row>
    <row r="300" spans="1:10" ht="20.399999999999999" x14ac:dyDescent="0.3">
      <c r="A300" s="10" t="s">
        <v>436</v>
      </c>
      <c r="B300" s="10" t="s">
        <v>19</v>
      </c>
      <c r="C300" s="10" t="s">
        <v>69</v>
      </c>
      <c r="D300" s="22" t="s">
        <v>437</v>
      </c>
      <c r="E300" s="11">
        <v>40.188000000000002</v>
      </c>
      <c r="F300" s="12">
        <v>39.9</v>
      </c>
      <c r="G300" s="13">
        <f>ROUND(E300*F300,2)</f>
        <v>1603.5</v>
      </c>
      <c r="H300" s="11">
        <v>40.188000000000002</v>
      </c>
      <c r="I300" s="12">
        <v>55.65</v>
      </c>
      <c r="J300" s="13">
        <f>ROUND(H300*I300,2)</f>
        <v>2236.46</v>
      </c>
    </row>
    <row r="301" spans="1:10" ht="91.8" x14ac:dyDescent="0.3">
      <c r="A301" s="14"/>
      <c r="B301" s="14"/>
      <c r="C301" s="14"/>
      <c r="D301" s="15" t="s">
        <v>438</v>
      </c>
      <c r="E301" s="14"/>
      <c r="F301" s="14"/>
      <c r="G301" s="14"/>
      <c r="H301" s="14"/>
      <c r="I301" s="14"/>
      <c r="J301" s="14"/>
    </row>
    <row r="302" spans="1:10" ht="20.399999999999999" x14ac:dyDescent="0.3">
      <c r="A302" s="10" t="s">
        <v>439</v>
      </c>
      <c r="B302" s="10" t="s">
        <v>19</v>
      </c>
      <c r="C302" s="10" t="s">
        <v>69</v>
      </c>
      <c r="D302" s="22" t="s">
        <v>440</v>
      </c>
      <c r="E302" s="11">
        <v>202.24100000000001</v>
      </c>
      <c r="F302" s="12">
        <v>24.35</v>
      </c>
      <c r="G302" s="13">
        <f>ROUND(E302*F302,2)</f>
        <v>4924.57</v>
      </c>
      <c r="H302" s="11">
        <v>202.24100000000001</v>
      </c>
      <c r="I302" s="12">
        <v>26.5</v>
      </c>
      <c r="J302" s="13">
        <f>ROUND(H302*I302,2)</f>
        <v>5359.39</v>
      </c>
    </row>
    <row r="303" spans="1:10" ht="71.400000000000006" x14ac:dyDescent="0.3">
      <c r="A303" s="14"/>
      <c r="B303" s="14"/>
      <c r="C303" s="14"/>
      <c r="D303" s="15" t="s">
        <v>441</v>
      </c>
      <c r="E303" s="14"/>
      <c r="F303" s="14"/>
      <c r="G303" s="14"/>
      <c r="H303" s="14"/>
      <c r="I303" s="14"/>
      <c r="J303" s="14"/>
    </row>
    <row r="304" spans="1:10" x14ac:dyDescent="0.3">
      <c r="A304" s="14"/>
      <c r="B304" s="14"/>
      <c r="C304" s="14"/>
      <c r="D304" s="23" t="s">
        <v>442</v>
      </c>
      <c r="E304" s="11">
        <v>1</v>
      </c>
      <c r="F304" s="9">
        <f>G292+G294+G296+G298+G300+G302</f>
        <v>51167.389999999992</v>
      </c>
      <c r="G304" s="9">
        <f>ROUND(F304*E304,2)</f>
        <v>51167.39</v>
      </c>
      <c r="H304" s="11">
        <v>1</v>
      </c>
      <c r="I304" s="12">
        <v>67444.84</v>
      </c>
      <c r="J304" s="9">
        <f>ROUND(I304*H304,2)</f>
        <v>67444.84</v>
      </c>
    </row>
    <row r="305" spans="1:10" ht="0.9" customHeight="1" x14ac:dyDescent="0.3">
      <c r="A305" s="17"/>
      <c r="B305" s="17"/>
      <c r="C305" s="17"/>
      <c r="D305" s="24"/>
      <c r="E305" s="17"/>
      <c r="F305" s="17"/>
      <c r="G305" s="17"/>
      <c r="H305" s="17"/>
      <c r="I305" s="17"/>
      <c r="J305" s="17"/>
    </row>
    <row r="306" spans="1:10" x14ac:dyDescent="0.3">
      <c r="A306" s="18" t="s">
        <v>443</v>
      </c>
      <c r="B306" s="18" t="s">
        <v>15</v>
      </c>
      <c r="C306" s="18" t="s">
        <v>16</v>
      </c>
      <c r="D306" s="25" t="s">
        <v>444</v>
      </c>
      <c r="E306" s="19">
        <f t="shared" ref="E306:J306" si="22">E343</f>
        <v>1</v>
      </c>
      <c r="F306" s="9">
        <f t="shared" si="22"/>
        <v>88858.21</v>
      </c>
      <c r="G306" s="9">
        <f t="shared" si="22"/>
        <v>88858.21</v>
      </c>
      <c r="H306" s="19">
        <f t="shared" si="22"/>
        <v>1</v>
      </c>
      <c r="I306" s="9">
        <f t="shared" si="22"/>
        <v>82314.820000000007</v>
      </c>
      <c r="J306" s="9">
        <f t="shared" si="22"/>
        <v>82314.820000000007</v>
      </c>
    </row>
    <row r="307" spans="1:10" x14ac:dyDescent="0.3">
      <c r="A307" s="18" t="s">
        <v>445</v>
      </c>
      <c r="B307" s="18" t="s">
        <v>15</v>
      </c>
      <c r="C307" s="18" t="s">
        <v>16</v>
      </c>
      <c r="D307" s="25" t="s">
        <v>446</v>
      </c>
      <c r="E307" s="19">
        <f t="shared" ref="E307:J307" si="23">E322</f>
        <v>1</v>
      </c>
      <c r="F307" s="9">
        <f t="shared" si="23"/>
        <v>30631.340000000004</v>
      </c>
      <c r="G307" s="9">
        <f t="shared" si="23"/>
        <v>30631.34</v>
      </c>
      <c r="H307" s="19">
        <f t="shared" si="23"/>
        <v>1</v>
      </c>
      <c r="I307" s="9">
        <f t="shared" si="23"/>
        <v>31305.119999999999</v>
      </c>
      <c r="J307" s="9">
        <f t="shared" si="23"/>
        <v>31305.119999999999</v>
      </c>
    </row>
    <row r="308" spans="1:10" ht="20.399999999999999" x14ac:dyDescent="0.3">
      <c r="A308" s="10" t="s">
        <v>447</v>
      </c>
      <c r="B308" s="10" t="s">
        <v>19</v>
      </c>
      <c r="C308" s="10" t="s">
        <v>47</v>
      </c>
      <c r="D308" s="22" t="s">
        <v>448</v>
      </c>
      <c r="E308" s="11">
        <v>14.5</v>
      </c>
      <c r="F308" s="12">
        <v>46.7</v>
      </c>
      <c r="G308" s="13">
        <f>ROUND(E308*F308,2)</f>
        <v>677.15</v>
      </c>
      <c r="H308" s="11">
        <v>14.5</v>
      </c>
      <c r="I308" s="12">
        <v>47.08</v>
      </c>
      <c r="J308" s="13">
        <f>ROUND(H308*I308,2)</f>
        <v>682.66</v>
      </c>
    </row>
    <row r="309" spans="1:10" ht="71.400000000000006" x14ac:dyDescent="0.3">
      <c r="A309" s="14"/>
      <c r="B309" s="14"/>
      <c r="C309" s="14"/>
      <c r="D309" s="15" t="s">
        <v>449</v>
      </c>
      <c r="E309" s="14"/>
      <c r="F309" s="14"/>
      <c r="G309" s="14"/>
      <c r="H309" s="14"/>
      <c r="I309" s="14"/>
      <c r="J309" s="14"/>
    </row>
    <row r="310" spans="1:10" ht="20.399999999999999" x14ac:dyDescent="0.3">
      <c r="A310" s="10" t="s">
        <v>450</v>
      </c>
      <c r="B310" s="10" t="s">
        <v>19</v>
      </c>
      <c r="C310" s="10" t="s">
        <v>69</v>
      </c>
      <c r="D310" s="22" t="s">
        <v>451</v>
      </c>
      <c r="E310" s="11">
        <v>422.35</v>
      </c>
      <c r="F310" s="12">
        <v>7.98</v>
      </c>
      <c r="G310" s="13">
        <f>ROUND(E310*F310,2)</f>
        <v>3370.35</v>
      </c>
      <c r="H310" s="11">
        <v>422.35</v>
      </c>
      <c r="I310" s="12">
        <v>8.2200000000000006</v>
      </c>
      <c r="J310" s="13">
        <f>ROUND(H310*I310,2)</f>
        <v>3471.72</v>
      </c>
    </row>
    <row r="311" spans="1:10" ht="30.6" x14ac:dyDescent="0.3">
      <c r="A311" s="14"/>
      <c r="B311" s="14"/>
      <c r="C311" s="14"/>
      <c r="D311" s="15" t="s">
        <v>452</v>
      </c>
      <c r="E311" s="14"/>
      <c r="F311" s="14"/>
      <c r="G311" s="14"/>
      <c r="H311" s="14"/>
      <c r="I311" s="14"/>
      <c r="J311" s="14"/>
    </row>
    <row r="312" spans="1:10" ht="20.399999999999999" x14ac:dyDescent="0.3">
      <c r="A312" s="10" t="s">
        <v>453</v>
      </c>
      <c r="B312" s="10" t="s">
        <v>19</v>
      </c>
      <c r="C312" s="10" t="s">
        <v>69</v>
      </c>
      <c r="D312" s="22" t="s">
        <v>454</v>
      </c>
      <c r="E312" s="11">
        <v>579.70000000000005</v>
      </c>
      <c r="F312" s="12">
        <v>23.87</v>
      </c>
      <c r="G312" s="13">
        <f>ROUND(E312*F312,2)</f>
        <v>13837.44</v>
      </c>
      <c r="H312" s="11">
        <v>579.70000000000005</v>
      </c>
      <c r="I312" s="12">
        <v>25.32</v>
      </c>
      <c r="J312" s="13">
        <f>ROUND(H312*I312,2)</f>
        <v>14678</v>
      </c>
    </row>
    <row r="313" spans="1:10" ht="112.2" x14ac:dyDescent="0.3">
      <c r="A313" s="14"/>
      <c r="B313" s="14"/>
      <c r="C313" s="14"/>
      <c r="D313" s="15" t="s">
        <v>455</v>
      </c>
      <c r="E313" s="14"/>
      <c r="F313" s="14"/>
      <c r="G313" s="14"/>
      <c r="H313" s="14"/>
      <c r="I313" s="14"/>
      <c r="J313" s="14"/>
    </row>
    <row r="314" spans="1:10" ht="20.399999999999999" x14ac:dyDescent="0.3">
      <c r="A314" s="10" t="s">
        <v>456</v>
      </c>
      <c r="B314" s="10" t="s">
        <v>19</v>
      </c>
      <c r="C314" s="10" t="s">
        <v>47</v>
      </c>
      <c r="D314" s="22" t="s">
        <v>457</v>
      </c>
      <c r="E314" s="11">
        <v>10.8</v>
      </c>
      <c r="F314" s="12">
        <v>78.45</v>
      </c>
      <c r="G314" s="13">
        <f>ROUND(E314*F314,2)</f>
        <v>847.26</v>
      </c>
      <c r="H314" s="11">
        <v>10.8</v>
      </c>
      <c r="I314" s="12">
        <v>83.11</v>
      </c>
      <c r="J314" s="13">
        <f>ROUND(H314*I314,2)</f>
        <v>897.59</v>
      </c>
    </row>
    <row r="315" spans="1:10" ht="91.8" x14ac:dyDescent="0.3">
      <c r="A315" s="14"/>
      <c r="B315" s="14"/>
      <c r="C315" s="14"/>
      <c r="D315" s="15" t="s">
        <v>458</v>
      </c>
      <c r="E315" s="14"/>
      <c r="F315" s="14"/>
      <c r="G315" s="14"/>
      <c r="H315" s="14"/>
      <c r="I315" s="14"/>
      <c r="J315" s="14"/>
    </row>
    <row r="316" spans="1:10" ht="20.399999999999999" x14ac:dyDescent="0.3">
      <c r="A316" s="10" t="s">
        <v>459</v>
      </c>
      <c r="B316" s="10" t="s">
        <v>19</v>
      </c>
      <c r="C316" s="10" t="s">
        <v>69</v>
      </c>
      <c r="D316" s="22" t="s">
        <v>460</v>
      </c>
      <c r="E316" s="11">
        <v>85.5</v>
      </c>
      <c r="F316" s="12">
        <v>49.08</v>
      </c>
      <c r="G316" s="13">
        <f>ROUND(E316*F316,2)</f>
        <v>4196.34</v>
      </c>
      <c r="H316" s="11">
        <v>85.5</v>
      </c>
      <c r="I316" s="12">
        <v>48.85</v>
      </c>
      <c r="J316" s="13">
        <f>ROUND(H316*I316,2)</f>
        <v>4176.68</v>
      </c>
    </row>
    <row r="317" spans="1:10" ht="142.80000000000001" x14ac:dyDescent="0.3">
      <c r="A317" s="14"/>
      <c r="B317" s="14"/>
      <c r="C317" s="14"/>
      <c r="D317" s="15" t="s">
        <v>461</v>
      </c>
      <c r="E317" s="14"/>
      <c r="F317" s="14"/>
      <c r="G317" s="14"/>
      <c r="H317" s="14"/>
      <c r="I317" s="14"/>
      <c r="J317" s="14"/>
    </row>
    <row r="318" spans="1:10" ht="20.399999999999999" x14ac:dyDescent="0.3">
      <c r="A318" s="10" t="s">
        <v>462</v>
      </c>
      <c r="B318" s="10" t="s">
        <v>19</v>
      </c>
      <c r="C318" s="10" t="s">
        <v>47</v>
      </c>
      <c r="D318" s="22" t="s">
        <v>463</v>
      </c>
      <c r="E318" s="11">
        <v>28.75</v>
      </c>
      <c r="F318" s="12">
        <v>167.9</v>
      </c>
      <c r="G318" s="13">
        <f>ROUND(E318*F318,2)</f>
        <v>4827.13</v>
      </c>
      <c r="H318" s="11">
        <v>28.75</v>
      </c>
      <c r="I318" s="12">
        <v>165.65</v>
      </c>
      <c r="J318" s="13">
        <f>ROUND(H318*I318,2)</f>
        <v>4762.4399999999996</v>
      </c>
    </row>
    <row r="319" spans="1:10" ht="51" x14ac:dyDescent="0.3">
      <c r="A319" s="14"/>
      <c r="B319" s="14"/>
      <c r="C319" s="14"/>
      <c r="D319" s="15" t="s">
        <v>464</v>
      </c>
      <c r="E319" s="14"/>
      <c r="F319" s="14"/>
      <c r="G319" s="14"/>
      <c r="H319" s="14"/>
      <c r="I319" s="14"/>
      <c r="J319" s="14"/>
    </row>
    <row r="320" spans="1:10" ht="20.399999999999999" x14ac:dyDescent="0.3">
      <c r="A320" s="10" t="s">
        <v>465</v>
      </c>
      <c r="B320" s="10" t="s">
        <v>19</v>
      </c>
      <c r="C320" s="10" t="s">
        <v>47</v>
      </c>
      <c r="D320" s="22" t="s">
        <v>466</v>
      </c>
      <c r="E320" s="11">
        <v>452.15</v>
      </c>
      <c r="F320" s="12">
        <v>6.36</v>
      </c>
      <c r="G320" s="13">
        <f>ROUND(E320*F320,2)</f>
        <v>2875.67</v>
      </c>
      <c r="H320" s="11">
        <v>452.15</v>
      </c>
      <c r="I320" s="12">
        <v>5.83</v>
      </c>
      <c r="J320" s="13">
        <f>ROUND(H320*I320,2)</f>
        <v>2636.03</v>
      </c>
    </row>
    <row r="321" spans="1:10" ht="51" x14ac:dyDescent="0.3">
      <c r="A321" s="14"/>
      <c r="B321" s="14"/>
      <c r="C321" s="14"/>
      <c r="D321" s="15" t="s">
        <v>467</v>
      </c>
      <c r="E321" s="14"/>
      <c r="F321" s="14"/>
      <c r="G321" s="14"/>
      <c r="H321" s="14"/>
      <c r="I321" s="14"/>
      <c r="J321" s="14"/>
    </row>
    <row r="322" spans="1:10" x14ac:dyDescent="0.3">
      <c r="A322" s="14"/>
      <c r="B322" s="14"/>
      <c r="C322" s="14"/>
      <c r="D322" s="23" t="s">
        <v>468</v>
      </c>
      <c r="E322" s="11">
        <v>1</v>
      </c>
      <c r="F322" s="9">
        <f>G308+G310+G312+G314+G316+G318+G320</f>
        <v>30631.340000000004</v>
      </c>
      <c r="G322" s="9">
        <f>ROUND(F322*E322,2)</f>
        <v>30631.34</v>
      </c>
      <c r="H322" s="11">
        <v>1</v>
      </c>
      <c r="I322" s="12">
        <v>31305.119999999999</v>
      </c>
      <c r="J322" s="9">
        <f>ROUND(I322*H322,2)</f>
        <v>31305.119999999999</v>
      </c>
    </row>
    <row r="323" spans="1:10" ht="0.9" customHeight="1" x14ac:dyDescent="0.3">
      <c r="A323" s="17"/>
      <c r="B323" s="17"/>
      <c r="C323" s="17"/>
      <c r="D323" s="24"/>
      <c r="E323" s="17"/>
      <c r="F323" s="17"/>
      <c r="G323" s="17"/>
      <c r="H323" s="17"/>
      <c r="I323" s="17"/>
      <c r="J323" s="17"/>
    </row>
    <row r="324" spans="1:10" x14ac:dyDescent="0.3">
      <c r="A324" s="18" t="s">
        <v>469</v>
      </c>
      <c r="B324" s="18" t="s">
        <v>15</v>
      </c>
      <c r="C324" s="18" t="s">
        <v>16</v>
      </c>
      <c r="D324" s="25" t="s">
        <v>470</v>
      </c>
      <c r="E324" s="19">
        <f t="shared" ref="E324:J324" si="24">E341</f>
        <v>1</v>
      </c>
      <c r="F324" s="9">
        <f t="shared" si="24"/>
        <v>58226.869999999995</v>
      </c>
      <c r="G324" s="9">
        <f t="shared" si="24"/>
        <v>58226.87</v>
      </c>
      <c r="H324" s="19">
        <f t="shared" si="24"/>
        <v>1</v>
      </c>
      <c r="I324" s="9">
        <f t="shared" si="24"/>
        <v>51009.7</v>
      </c>
      <c r="J324" s="9">
        <f t="shared" si="24"/>
        <v>51009.7</v>
      </c>
    </row>
    <row r="325" spans="1:10" ht="20.399999999999999" x14ac:dyDescent="0.3">
      <c r="A325" s="10" t="s">
        <v>471</v>
      </c>
      <c r="B325" s="10" t="s">
        <v>19</v>
      </c>
      <c r="C325" s="10" t="s">
        <v>69</v>
      </c>
      <c r="D325" s="22" t="s">
        <v>472</v>
      </c>
      <c r="E325" s="11">
        <v>713.15</v>
      </c>
      <c r="F325" s="12">
        <v>8.0299999999999994</v>
      </c>
      <c r="G325" s="13">
        <f>ROUND(E325*F325,2)</f>
        <v>5726.59</v>
      </c>
      <c r="H325" s="11">
        <v>713.15</v>
      </c>
      <c r="I325" s="12">
        <v>7.89</v>
      </c>
      <c r="J325" s="13">
        <f>ROUND(H325*I325,2)</f>
        <v>5626.75</v>
      </c>
    </row>
    <row r="326" spans="1:10" ht="71.400000000000006" x14ac:dyDescent="0.3">
      <c r="A326" s="14"/>
      <c r="B326" s="14"/>
      <c r="C326" s="14"/>
      <c r="D326" s="15" t="s">
        <v>473</v>
      </c>
      <c r="E326" s="14"/>
      <c r="F326" s="14"/>
      <c r="G326" s="14"/>
      <c r="H326" s="14"/>
      <c r="I326" s="14"/>
      <c r="J326" s="14"/>
    </row>
    <row r="327" spans="1:10" ht="20.399999999999999" x14ac:dyDescent="0.3">
      <c r="A327" s="10" t="s">
        <v>474</v>
      </c>
      <c r="B327" s="10" t="s">
        <v>19</v>
      </c>
      <c r="C327" s="10" t="s">
        <v>69</v>
      </c>
      <c r="D327" s="22" t="s">
        <v>475</v>
      </c>
      <c r="E327" s="11">
        <v>316.2</v>
      </c>
      <c r="F327" s="12">
        <v>42.21</v>
      </c>
      <c r="G327" s="13">
        <f>ROUND(E327*F327,2)</f>
        <v>13346.8</v>
      </c>
      <c r="H327" s="11">
        <v>316.2</v>
      </c>
      <c r="I327" s="12">
        <v>41.97</v>
      </c>
      <c r="J327" s="13">
        <f>ROUND(H327*I327,2)</f>
        <v>13270.91</v>
      </c>
    </row>
    <row r="328" spans="1:10" ht="142.80000000000001" x14ac:dyDescent="0.3">
      <c r="A328" s="14"/>
      <c r="B328" s="14"/>
      <c r="C328" s="14"/>
      <c r="D328" s="15" t="s">
        <v>476</v>
      </c>
      <c r="E328" s="14"/>
      <c r="F328" s="14"/>
      <c r="G328" s="14"/>
      <c r="H328" s="14"/>
      <c r="I328" s="14"/>
      <c r="J328" s="14"/>
    </row>
    <row r="329" spans="1:10" ht="20.399999999999999" x14ac:dyDescent="0.3">
      <c r="A329" s="10" t="s">
        <v>477</v>
      </c>
      <c r="B329" s="10" t="s">
        <v>19</v>
      </c>
      <c r="C329" s="10" t="s">
        <v>69</v>
      </c>
      <c r="D329" s="22" t="s">
        <v>478</v>
      </c>
      <c r="E329" s="11">
        <v>265.75</v>
      </c>
      <c r="F329" s="12">
        <v>50.11</v>
      </c>
      <c r="G329" s="13">
        <f>ROUND(E329*F329,2)</f>
        <v>13316.73</v>
      </c>
      <c r="H329" s="11">
        <v>265.75</v>
      </c>
      <c r="I329" s="12">
        <v>23.5</v>
      </c>
      <c r="J329" s="13">
        <f>ROUND(H329*I329,2)</f>
        <v>6245.13</v>
      </c>
    </row>
    <row r="330" spans="1:10" ht="122.4" x14ac:dyDescent="0.3">
      <c r="A330" s="14"/>
      <c r="B330" s="14"/>
      <c r="C330" s="14"/>
      <c r="D330" s="15" t="s">
        <v>479</v>
      </c>
      <c r="E330" s="14"/>
      <c r="F330" s="14"/>
      <c r="G330" s="14"/>
      <c r="H330" s="14"/>
      <c r="I330" s="14"/>
      <c r="J330" s="14"/>
    </row>
    <row r="331" spans="1:10" ht="20.399999999999999" x14ac:dyDescent="0.3">
      <c r="A331" s="10" t="s">
        <v>480</v>
      </c>
      <c r="B331" s="10" t="s">
        <v>19</v>
      </c>
      <c r="C331" s="10" t="s">
        <v>69</v>
      </c>
      <c r="D331" s="22" t="s">
        <v>481</v>
      </c>
      <c r="E331" s="11">
        <v>60.7</v>
      </c>
      <c r="F331" s="12">
        <v>34.630000000000003</v>
      </c>
      <c r="G331" s="13">
        <f>ROUND(E331*F331,2)</f>
        <v>2102.04</v>
      </c>
      <c r="H331" s="11">
        <v>60.7</v>
      </c>
      <c r="I331" s="12">
        <v>22.9</v>
      </c>
      <c r="J331" s="13">
        <f>ROUND(H331*I331,2)</f>
        <v>1390.03</v>
      </c>
    </row>
    <row r="332" spans="1:10" ht="183.6" x14ac:dyDescent="0.3">
      <c r="A332" s="14"/>
      <c r="B332" s="14"/>
      <c r="C332" s="14"/>
      <c r="D332" s="15" t="s">
        <v>482</v>
      </c>
      <c r="E332" s="14"/>
      <c r="F332" s="14"/>
      <c r="G332" s="14"/>
      <c r="H332" s="14"/>
      <c r="I332" s="14"/>
      <c r="J332" s="14"/>
    </row>
    <row r="333" spans="1:10" ht="20.399999999999999" x14ac:dyDescent="0.3">
      <c r="A333" s="10" t="s">
        <v>483</v>
      </c>
      <c r="B333" s="10" t="s">
        <v>19</v>
      </c>
      <c r="C333" s="10" t="s">
        <v>69</v>
      </c>
      <c r="D333" s="22" t="s">
        <v>484</v>
      </c>
      <c r="E333" s="11">
        <v>112.9</v>
      </c>
      <c r="F333" s="12">
        <v>37.06</v>
      </c>
      <c r="G333" s="13">
        <f>ROUND(E333*F333,2)</f>
        <v>4184.07</v>
      </c>
      <c r="H333" s="11">
        <v>112.9</v>
      </c>
      <c r="I333" s="12">
        <v>23.5</v>
      </c>
      <c r="J333" s="13">
        <f>ROUND(H333*I333,2)</f>
        <v>2653.15</v>
      </c>
    </row>
    <row r="334" spans="1:10" ht="81.599999999999994" x14ac:dyDescent="0.3">
      <c r="A334" s="14"/>
      <c r="B334" s="14"/>
      <c r="C334" s="14"/>
      <c r="D334" s="15" t="s">
        <v>485</v>
      </c>
      <c r="E334" s="14"/>
      <c r="F334" s="14"/>
      <c r="G334" s="14"/>
      <c r="H334" s="14"/>
      <c r="I334" s="14"/>
      <c r="J334" s="14"/>
    </row>
    <row r="335" spans="1:10" ht="20.399999999999999" x14ac:dyDescent="0.3">
      <c r="A335" s="10" t="s">
        <v>486</v>
      </c>
      <c r="B335" s="10" t="s">
        <v>19</v>
      </c>
      <c r="C335" s="10" t="s">
        <v>69</v>
      </c>
      <c r="D335" s="22" t="s">
        <v>487</v>
      </c>
      <c r="E335" s="11">
        <v>41.35</v>
      </c>
      <c r="F335" s="12">
        <v>27.04</v>
      </c>
      <c r="G335" s="13">
        <f>ROUND(E335*F335,2)</f>
        <v>1118.0999999999999</v>
      </c>
      <c r="H335" s="11">
        <v>41.35</v>
      </c>
      <c r="I335" s="12">
        <v>47.89</v>
      </c>
      <c r="J335" s="13">
        <f>ROUND(H335*I335,2)</f>
        <v>1980.25</v>
      </c>
    </row>
    <row r="336" spans="1:10" ht="71.400000000000006" x14ac:dyDescent="0.3">
      <c r="A336" s="14"/>
      <c r="B336" s="14"/>
      <c r="C336" s="14"/>
      <c r="D336" s="15" t="s">
        <v>488</v>
      </c>
      <c r="E336" s="14"/>
      <c r="F336" s="14"/>
      <c r="G336" s="14"/>
      <c r="H336" s="14"/>
      <c r="I336" s="14"/>
      <c r="J336" s="14"/>
    </row>
    <row r="337" spans="1:10" ht="20.399999999999999" x14ac:dyDescent="0.3">
      <c r="A337" s="10" t="s">
        <v>489</v>
      </c>
      <c r="B337" s="10" t="s">
        <v>19</v>
      </c>
      <c r="C337" s="10" t="s">
        <v>69</v>
      </c>
      <c r="D337" s="22" t="s">
        <v>490</v>
      </c>
      <c r="E337" s="11">
        <v>420</v>
      </c>
      <c r="F337" s="12">
        <v>5.84</v>
      </c>
      <c r="G337" s="13">
        <f>ROUND(E337*F337,2)</f>
        <v>2452.8000000000002</v>
      </c>
      <c r="H337" s="11">
        <v>420</v>
      </c>
      <c r="I337" s="12">
        <v>5.84</v>
      </c>
      <c r="J337" s="13">
        <f>ROUND(H337*I337,2)</f>
        <v>2452.8000000000002</v>
      </c>
    </row>
    <row r="338" spans="1:10" ht="30.6" x14ac:dyDescent="0.3">
      <c r="A338" s="14"/>
      <c r="B338" s="14"/>
      <c r="C338" s="14"/>
      <c r="D338" s="15" t="s">
        <v>491</v>
      </c>
      <c r="E338" s="14"/>
      <c r="F338" s="14"/>
      <c r="G338" s="14"/>
      <c r="H338" s="14"/>
      <c r="I338" s="14"/>
      <c r="J338" s="14"/>
    </row>
    <row r="339" spans="1:10" ht="20.399999999999999" x14ac:dyDescent="0.3">
      <c r="A339" s="10" t="s">
        <v>439</v>
      </c>
      <c r="B339" s="10" t="s">
        <v>19</v>
      </c>
      <c r="C339" s="10" t="s">
        <v>69</v>
      </c>
      <c r="D339" s="22" t="s">
        <v>440</v>
      </c>
      <c r="E339" s="11">
        <v>656.25199999999995</v>
      </c>
      <c r="F339" s="12">
        <v>24.35</v>
      </c>
      <c r="G339" s="13">
        <f>ROUND(E339*F339,2)</f>
        <v>15979.74</v>
      </c>
      <c r="H339" s="11">
        <v>656.25199999999995</v>
      </c>
      <c r="I339" s="12">
        <v>26.5</v>
      </c>
      <c r="J339" s="13">
        <f>ROUND(H339*I339,2)</f>
        <v>17390.68</v>
      </c>
    </row>
    <row r="340" spans="1:10" ht="71.400000000000006" x14ac:dyDescent="0.3">
      <c r="A340" s="14"/>
      <c r="B340" s="14"/>
      <c r="C340" s="14"/>
      <c r="D340" s="15" t="s">
        <v>441</v>
      </c>
      <c r="E340" s="14"/>
      <c r="F340" s="14"/>
      <c r="G340" s="14"/>
      <c r="H340" s="14"/>
      <c r="I340" s="14"/>
      <c r="J340" s="14"/>
    </row>
    <row r="341" spans="1:10" x14ac:dyDescent="0.3">
      <c r="A341" s="14"/>
      <c r="B341" s="14"/>
      <c r="C341" s="14"/>
      <c r="D341" s="23" t="s">
        <v>492</v>
      </c>
      <c r="E341" s="11">
        <v>1</v>
      </c>
      <c r="F341" s="9">
        <f>G325+G327+G329+G331+G333+G335+G337+G339</f>
        <v>58226.869999999995</v>
      </c>
      <c r="G341" s="9">
        <f>ROUND(F341*E341,2)</f>
        <v>58226.87</v>
      </c>
      <c r="H341" s="11">
        <v>1</v>
      </c>
      <c r="I341" s="12">
        <v>51009.7</v>
      </c>
      <c r="J341" s="9">
        <f>ROUND(I341*H341,2)</f>
        <v>51009.7</v>
      </c>
    </row>
    <row r="342" spans="1:10" ht="0.9" customHeight="1" x14ac:dyDescent="0.3">
      <c r="A342" s="17"/>
      <c r="B342" s="17"/>
      <c r="C342" s="17"/>
      <c r="D342" s="24"/>
      <c r="E342" s="17"/>
      <c r="F342" s="17"/>
      <c r="G342" s="17"/>
      <c r="H342" s="17"/>
      <c r="I342" s="17"/>
      <c r="J342" s="17"/>
    </row>
    <row r="343" spans="1:10" x14ac:dyDescent="0.3">
      <c r="A343" s="14"/>
      <c r="B343" s="14"/>
      <c r="C343" s="14"/>
      <c r="D343" s="23" t="s">
        <v>493</v>
      </c>
      <c r="E343" s="11">
        <v>1</v>
      </c>
      <c r="F343" s="9">
        <f>G322+G341</f>
        <v>88858.21</v>
      </c>
      <c r="G343" s="9">
        <f>ROUND(F343*E343,2)</f>
        <v>88858.21</v>
      </c>
      <c r="H343" s="11">
        <v>1</v>
      </c>
      <c r="I343" s="12">
        <v>82314.820000000007</v>
      </c>
      <c r="J343" s="9">
        <f>ROUND(I343*H343,2)</f>
        <v>82314.820000000007</v>
      </c>
    </row>
    <row r="344" spans="1:10" ht="0.9" customHeight="1" x14ac:dyDescent="0.3">
      <c r="A344" s="17"/>
      <c r="B344" s="17"/>
      <c r="C344" s="17"/>
      <c r="D344" s="24"/>
      <c r="E344" s="17"/>
      <c r="F344" s="17"/>
      <c r="G344" s="17"/>
      <c r="H344" s="17"/>
      <c r="I344" s="17"/>
      <c r="J344" s="17"/>
    </row>
    <row r="345" spans="1:10" x14ac:dyDescent="0.3">
      <c r="A345" s="14"/>
      <c r="B345" s="14"/>
      <c r="C345" s="14"/>
      <c r="D345" s="23" t="s">
        <v>494</v>
      </c>
      <c r="E345" s="16">
        <v>1</v>
      </c>
      <c r="F345" s="9">
        <f>G304+G343</f>
        <v>140025.60000000001</v>
      </c>
      <c r="G345" s="9">
        <f>ROUND(F345*E345,2)</f>
        <v>140025.60000000001</v>
      </c>
      <c r="H345" s="16">
        <v>1</v>
      </c>
      <c r="I345" s="12">
        <v>149759.66</v>
      </c>
      <c r="J345" s="9">
        <f>ROUND(I345*H345,2)</f>
        <v>149759.66</v>
      </c>
    </row>
    <row r="346" spans="1:10" ht="0.9" customHeight="1" x14ac:dyDescent="0.3">
      <c r="A346" s="17"/>
      <c r="B346" s="17"/>
      <c r="C346" s="17"/>
      <c r="D346" s="24"/>
      <c r="E346" s="17"/>
      <c r="F346" s="17"/>
      <c r="G346" s="17"/>
      <c r="H346" s="17"/>
      <c r="I346" s="17"/>
      <c r="J346" s="17"/>
    </row>
    <row r="347" spans="1:10" x14ac:dyDescent="0.3">
      <c r="A347" s="7" t="s">
        <v>495</v>
      </c>
      <c r="B347" s="7" t="s">
        <v>15</v>
      </c>
      <c r="C347" s="7" t="s">
        <v>16</v>
      </c>
      <c r="D347" s="21" t="s">
        <v>496</v>
      </c>
      <c r="E347" s="8">
        <f t="shared" ref="E347:J347" si="25">E1021</f>
        <v>1</v>
      </c>
      <c r="F347" s="9">
        <f t="shared" si="25"/>
        <v>585716.55000000005</v>
      </c>
      <c r="G347" s="9">
        <f t="shared" si="25"/>
        <v>585716.55000000005</v>
      </c>
      <c r="H347" s="8">
        <f t="shared" si="25"/>
        <v>1</v>
      </c>
      <c r="I347" s="9">
        <f t="shared" si="25"/>
        <v>564522.32999999996</v>
      </c>
      <c r="J347" s="9">
        <f t="shared" si="25"/>
        <v>564522.32999999996</v>
      </c>
    </row>
    <row r="348" spans="1:10" x14ac:dyDescent="0.3">
      <c r="A348" s="18" t="s">
        <v>497</v>
      </c>
      <c r="B348" s="18" t="s">
        <v>15</v>
      </c>
      <c r="C348" s="18" t="s">
        <v>16</v>
      </c>
      <c r="D348" s="25" t="s">
        <v>498</v>
      </c>
      <c r="E348" s="19">
        <f t="shared" ref="E348:J348" si="26">E397</f>
        <v>1</v>
      </c>
      <c r="F348" s="9">
        <f t="shared" si="26"/>
        <v>2246.7999999999997</v>
      </c>
      <c r="G348" s="9">
        <f t="shared" si="26"/>
        <v>2246.8000000000002</v>
      </c>
      <c r="H348" s="19">
        <f t="shared" si="26"/>
        <v>1</v>
      </c>
      <c r="I348" s="9">
        <f t="shared" si="26"/>
        <v>1848.73</v>
      </c>
      <c r="J348" s="9">
        <f t="shared" si="26"/>
        <v>1848.73</v>
      </c>
    </row>
    <row r="349" spans="1:10" x14ac:dyDescent="0.3">
      <c r="A349" s="18" t="s">
        <v>499</v>
      </c>
      <c r="B349" s="18" t="s">
        <v>15</v>
      </c>
      <c r="C349" s="18" t="s">
        <v>16</v>
      </c>
      <c r="D349" s="25" t="s">
        <v>500</v>
      </c>
      <c r="E349" s="19">
        <f t="shared" ref="E349:J349" si="27">E352</f>
        <v>1</v>
      </c>
      <c r="F349" s="9">
        <f t="shared" si="27"/>
        <v>121.57</v>
      </c>
      <c r="G349" s="9">
        <f t="shared" si="27"/>
        <v>121.57</v>
      </c>
      <c r="H349" s="19">
        <f t="shared" si="27"/>
        <v>1</v>
      </c>
      <c r="I349" s="9">
        <f t="shared" si="27"/>
        <v>151.77000000000001</v>
      </c>
      <c r="J349" s="9">
        <f t="shared" si="27"/>
        <v>151.77000000000001</v>
      </c>
    </row>
    <row r="350" spans="1:10" ht="20.399999999999999" x14ac:dyDescent="0.3">
      <c r="A350" s="10" t="s">
        <v>501</v>
      </c>
      <c r="B350" s="10" t="s">
        <v>19</v>
      </c>
      <c r="C350" s="10" t="s">
        <v>30</v>
      </c>
      <c r="D350" s="22" t="s">
        <v>502</v>
      </c>
      <c r="E350" s="11">
        <v>1</v>
      </c>
      <c r="F350" s="12">
        <v>121.57</v>
      </c>
      <c r="G350" s="13">
        <f>ROUND(E350*F350,2)</f>
        <v>121.57</v>
      </c>
      <c r="H350" s="11">
        <v>1</v>
      </c>
      <c r="I350" s="12">
        <v>151.77000000000001</v>
      </c>
      <c r="J350" s="13">
        <f>ROUND(H350*I350,2)</f>
        <v>151.77000000000001</v>
      </c>
    </row>
    <row r="351" spans="1:10" ht="214.2" x14ac:dyDescent="0.3">
      <c r="A351" s="14"/>
      <c r="B351" s="14"/>
      <c r="C351" s="14"/>
      <c r="D351" s="15" t="s">
        <v>503</v>
      </c>
      <c r="E351" s="14"/>
      <c r="F351" s="14"/>
      <c r="G351" s="14"/>
      <c r="H351" s="14"/>
      <c r="I351" s="14"/>
      <c r="J351" s="14"/>
    </row>
    <row r="352" spans="1:10" x14ac:dyDescent="0.3">
      <c r="A352" s="14"/>
      <c r="B352" s="14"/>
      <c r="C352" s="14"/>
      <c r="D352" s="23" t="s">
        <v>504</v>
      </c>
      <c r="E352" s="11">
        <v>1</v>
      </c>
      <c r="F352" s="9">
        <f>G350</f>
        <v>121.57</v>
      </c>
      <c r="G352" s="9">
        <f>ROUND(F352*E352,2)</f>
        <v>121.57</v>
      </c>
      <c r="H352" s="11">
        <v>1</v>
      </c>
      <c r="I352" s="12">
        <v>151.77000000000001</v>
      </c>
      <c r="J352" s="9">
        <f>ROUND(I352*H352,2)</f>
        <v>151.77000000000001</v>
      </c>
    </row>
    <row r="353" spans="1:10" ht="0.9" customHeight="1" x14ac:dyDescent="0.3">
      <c r="A353" s="17"/>
      <c r="B353" s="17"/>
      <c r="C353" s="17"/>
      <c r="D353" s="24"/>
      <c r="E353" s="17"/>
      <c r="F353" s="17"/>
      <c r="G353" s="17"/>
      <c r="H353" s="17"/>
      <c r="I353" s="17"/>
      <c r="J353" s="17"/>
    </row>
    <row r="354" spans="1:10" x14ac:dyDescent="0.3">
      <c r="A354" s="18" t="s">
        <v>505</v>
      </c>
      <c r="B354" s="18" t="s">
        <v>15</v>
      </c>
      <c r="C354" s="18" t="s">
        <v>16</v>
      </c>
      <c r="D354" s="25" t="s">
        <v>506</v>
      </c>
      <c r="E354" s="19">
        <f t="shared" ref="E354:J354" si="28">E377</f>
        <v>1</v>
      </c>
      <c r="F354" s="9">
        <f t="shared" si="28"/>
        <v>1178.4800000000002</v>
      </c>
      <c r="G354" s="9">
        <f t="shared" si="28"/>
        <v>1178.48</v>
      </c>
      <c r="H354" s="19">
        <f t="shared" si="28"/>
        <v>1</v>
      </c>
      <c r="I354" s="9">
        <f t="shared" si="28"/>
        <v>788.71</v>
      </c>
      <c r="J354" s="9">
        <f t="shared" si="28"/>
        <v>788.71</v>
      </c>
    </row>
    <row r="355" spans="1:10" ht="20.399999999999999" x14ac:dyDescent="0.3">
      <c r="A355" s="10" t="s">
        <v>507</v>
      </c>
      <c r="B355" s="10" t="s">
        <v>19</v>
      </c>
      <c r="C355" s="10" t="s">
        <v>47</v>
      </c>
      <c r="D355" s="22" t="s">
        <v>508</v>
      </c>
      <c r="E355" s="11">
        <v>45</v>
      </c>
      <c r="F355" s="12">
        <v>4.17</v>
      </c>
      <c r="G355" s="13">
        <f>ROUND(E355*F355,2)</f>
        <v>187.65</v>
      </c>
      <c r="H355" s="11">
        <v>45</v>
      </c>
      <c r="I355" s="12">
        <v>3.43</v>
      </c>
      <c r="J355" s="13">
        <f>ROUND(H355*I355,2)</f>
        <v>154.35</v>
      </c>
    </row>
    <row r="356" spans="1:10" ht="40.799999999999997" x14ac:dyDescent="0.3">
      <c r="A356" s="14"/>
      <c r="B356" s="14"/>
      <c r="C356" s="14"/>
      <c r="D356" s="15" t="s">
        <v>509</v>
      </c>
      <c r="E356" s="14"/>
      <c r="F356" s="14"/>
      <c r="G356" s="14"/>
      <c r="H356" s="14"/>
      <c r="I356" s="14"/>
      <c r="J356" s="14"/>
    </row>
    <row r="357" spans="1:10" ht="20.399999999999999" x14ac:dyDescent="0.3">
      <c r="A357" s="10" t="s">
        <v>510</v>
      </c>
      <c r="B357" s="10" t="s">
        <v>19</v>
      </c>
      <c r="C357" s="10" t="s">
        <v>47</v>
      </c>
      <c r="D357" s="22" t="s">
        <v>511</v>
      </c>
      <c r="E357" s="11">
        <v>30</v>
      </c>
      <c r="F357" s="12">
        <v>5.0199999999999996</v>
      </c>
      <c r="G357" s="13">
        <f>ROUND(E357*F357,2)</f>
        <v>150.6</v>
      </c>
      <c r="H357" s="11">
        <v>30</v>
      </c>
      <c r="I357" s="12">
        <v>4.1399999999999997</v>
      </c>
      <c r="J357" s="13">
        <f>ROUND(H357*I357,2)</f>
        <v>124.2</v>
      </c>
    </row>
    <row r="358" spans="1:10" ht="40.799999999999997" x14ac:dyDescent="0.3">
      <c r="A358" s="14"/>
      <c r="B358" s="14"/>
      <c r="C358" s="14"/>
      <c r="D358" s="15" t="s">
        <v>512</v>
      </c>
      <c r="E358" s="14"/>
      <c r="F358" s="14"/>
      <c r="G358" s="14"/>
      <c r="H358" s="14"/>
      <c r="I358" s="14"/>
      <c r="J358" s="14"/>
    </row>
    <row r="359" spans="1:10" ht="20.399999999999999" x14ac:dyDescent="0.3">
      <c r="A359" s="10" t="s">
        <v>513</v>
      </c>
      <c r="B359" s="10" t="s">
        <v>19</v>
      </c>
      <c r="C359" s="10" t="s">
        <v>47</v>
      </c>
      <c r="D359" s="22" t="s">
        <v>514</v>
      </c>
      <c r="E359" s="11">
        <v>7</v>
      </c>
      <c r="F359" s="12">
        <v>5.09</v>
      </c>
      <c r="G359" s="13">
        <f>ROUND(E359*F359,2)</f>
        <v>35.630000000000003</v>
      </c>
      <c r="H359" s="11">
        <v>7</v>
      </c>
      <c r="I359" s="12">
        <v>2.67</v>
      </c>
      <c r="J359" s="13">
        <f>ROUND(H359*I359,2)</f>
        <v>18.690000000000001</v>
      </c>
    </row>
    <row r="360" spans="1:10" ht="51" x14ac:dyDescent="0.3">
      <c r="A360" s="14"/>
      <c r="B360" s="14"/>
      <c r="C360" s="14"/>
      <c r="D360" s="15" t="s">
        <v>515</v>
      </c>
      <c r="E360" s="14"/>
      <c r="F360" s="14"/>
      <c r="G360" s="14"/>
      <c r="H360" s="14"/>
      <c r="I360" s="14"/>
      <c r="J360" s="14"/>
    </row>
    <row r="361" spans="1:10" ht="20.399999999999999" x14ac:dyDescent="0.3">
      <c r="A361" s="10" t="s">
        <v>516</v>
      </c>
      <c r="B361" s="10" t="s">
        <v>19</v>
      </c>
      <c r="C361" s="10" t="s">
        <v>47</v>
      </c>
      <c r="D361" s="22" t="s">
        <v>517</v>
      </c>
      <c r="E361" s="11">
        <v>20</v>
      </c>
      <c r="F361" s="12">
        <v>6</v>
      </c>
      <c r="G361" s="13">
        <f>ROUND(E361*F361,2)</f>
        <v>120</v>
      </c>
      <c r="H361" s="11">
        <v>20</v>
      </c>
      <c r="I361" s="12">
        <v>3.09</v>
      </c>
      <c r="J361" s="13">
        <f>ROUND(H361*I361,2)</f>
        <v>61.8</v>
      </c>
    </row>
    <row r="362" spans="1:10" ht="51" x14ac:dyDescent="0.3">
      <c r="A362" s="14"/>
      <c r="B362" s="14"/>
      <c r="C362" s="14"/>
      <c r="D362" s="15" t="s">
        <v>518</v>
      </c>
      <c r="E362" s="14"/>
      <c r="F362" s="14"/>
      <c r="G362" s="14"/>
      <c r="H362" s="14"/>
      <c r="I362" s="14"/>
      <c r="J362" s="14"/>
    </row>
    <row r="363" spans="1:10" ht="20.399999999999999" x14ac:dyDescent="0.3">
      <c r="A363" s="10" t="s">
        <v>519</v>
      </c>
      <c r="B363" s="10" t="s">
        <v>19</v>
      </c>
      <c r="C363" s="10" t="s">
        <v>47</v>
      </c>
      <c r="D363" s="22" t="s">
        <v>520</v>
      </c>
      <c r="E363" s="11">
        <v>6</v>
      </c>
      <c r="F363" s="12">
        <v>7.89</v>
      </c>
      <c r="G363" s="13">
        <f>ROUND(E363*F363,2)</f>
        <v>47.34</v>
      </c>
      <c r="H363" s="11">
        <v>6</v>
      </c>
      <c r="I363" s="12">
        <v>4.6500000000000004</v>
      </c>
      <c r="J363" s="13">
        <f>ROUND(H363*I363,2)</f>
        <v>27.9</v>
      </c>
    </row>
    <row r="364" spans="1:10" ht="51" x14ac:dyDescent="0.3">
      <c r="A364" s="14"/>
      <c r="B364" s="14"/>
      <c r="C364" s="14"/>
      <c r="D364" s="15" t="s">
        <v>521</v>
      </c>
      <c r="E364" s="14"/>
      <c r="F364" s="14"/>
      <c r="G364" s="14"/>
      <c r="H364" s="14"/>
      <c r="I364" s="14"/>
      <c r="J364" s="14"/>
    </row>
    <row r="365" spans="1:10" ht="20.399999999999999" x14ac:dyDescent="0.3">
      <c r="A365" s="10" t="s">
        <v>522</v>
      </c>
      <c r="B365" s="10" t="s">
        <v>19</v>
      </c>
      <c r="C365" s="10" t="s">
        <v>47</v>
      </c>
      <c r="D365" s="22" t="s">
        <v>523</v>
      </c>
      <c r="E365" s="11">
        <v>2</v>
      </c>
      <c r="F365" s="12">
        <v>5.25</v>
      </c>
      <c r="G365" s="13">
        <f>ROUND(E365*F365,2)</f>
        <v>10.5</v>
      </c>
      <c r="H365" s="11">
        <v>2</v>
      </c>
      <c r="I365" s="12">
        <v>3.34</v>
      </c>
      <c r="J365" s="13">
        <f>ROUND(H365*I365,2)</f>
        <v>6.68</v>
      </c>
    </row>
    <row r="366" spans="1:10" ht="142.80000000000001" x14ac:dyDescent="0.3">
      <c r="A366" s="14"/>
      <c r="B366" s="14"/>
      <c r="C366" s="14"/>
      <c r="D366" s="15" t="s">
        <v>524</v>
      </c>
      <c r="E366" s="14"/>
      <c r="F366" s="14"/>
      <c r="G366" s="14"/>
      <c r="H366" s="14"/>
      <c r="I366" s="14"/>
      <c r="J366" s="14"/>
    </row>
    <row r="367" spans="1:10" ht="20.399999999999999" x14ac:dyDescent="0.3">
      <c r="A367" s="10" t="s">
        <v>525</v>
      </c>
      <c r="B367" s="10" t="s">
        <v>19</v>
      </c>
      <c r="C367" s="10" t="s">
        <v>47</v>
      </c>
      <c r="D367" s="22" t="s">
        <v>526</v>
      </c>
      <c r="E367" s="11">
        <v>47.5</v>
      </c>
      <c r="F367" s="12">
        <v>5.36</v>
      </c>
      <c r="G367" s="13">
        <f>ROUND(E367*F367,2)</f>
        <v>254.6</v>
      </c>
      <c r="H367" s="11">
        <v>47.5</v>
      </c>
      <c r="I367" s="12">
        <v>3.35</v>
      </c>
      <c r="J367" s="13">
        <f>ROUND(H367*I367,2)</f>
        <v>159.13</v>
      </c>
    </row>
    <row r="368" spans="1:10" ht="71.400000000000006" x14ac:dyDescent="0.3">
      <c r="A368" s="14"/>
      <c r="B368" s="14"/>
      <c r="C368" s="14"/>
      <c r="D368" s="15" t="s">
        <v>527</v>
      </c>
      <c r="E368" s="14"/>
      <c r="F368" s="14"/>
      <c r="G368" s="14"/>
      <c r="H368" s="14"/>
      <c r="I368" s="14"/>
      <c r="J368" s="14"/>
    </row>
    <row r="369" spans="1:10" ht="20.399999999999999" x14ac:dyDescent="0.3">
      <c r="A369" s="10" t="s">
        <v>528</v>
      </c>
      <c r="B369" s="10" t="s">
        <v>19</v>
      </c>
      <c r="C369" s="10" t="s">
        <v>47</v>
      </c>
      <c r="D369" s="22" t="s">
        <v>526</v>
      </c>
      <c r="E369" s="11">
        <v>10</v>
      </c>
      <c r="F369" s="12">
        <v>6.76</v>
      </c>
      <c r="G369" s="13">
        <f>ROUND(E369*F369,2)</f>
        <v>67.599999999999994</v>
      </c>
      <c r="H369" s="11">
        <v>10</v>
      </c>
      <c r="I369" s="12">
        <v>4.7</v>
      </c>
      <c r="J369" s="13">
        <f>ROUND(H369*I369,2)</f>
        <v>47</v>
      </c>
    </row>
    <row r="370" spans="1:10" ht="71.400000000000006" x14ac:dyDescent="0.3">
      <c r="A370" s="14"/>
      <c r="B370" s="14"/>
      <c r="C370" s="14"/>
      <c r="D370" s="15" t="s">
        <v>529</v>
      </c>
      <c r="E370" s="14"/>
      <c r="F370" s="14"/>
      <c r="G370" s="14"/>
      <c r="H370" s="14"/>
      <c r="I370" s="14"/>
      <c r="J370" s="14"/>
    </row>
    <row r="371" spans="1:10" ht="20.399999999999999" x14ac:dyDescent="0.3">
      <c r="A371" s="10" t="s">
        <v>530</v>
      </c>
      <c r="B371" s="10" t="s">
        <v>19</v>
      </c>
      <c r="C371" s="10" t="s">
        <v>47</v>
      </c>
      <c r="D371" s="22" t="s">
        <v>531</v>
      </c>
      <c r="E371" s="11">
        <v>36</v>
      </c>
      <c r="F371" s="12">
        <v>6.08</v>
      </c>
      <c r="G371" s="13">
        <f>ROUND(E371*F371,2)</f>
        <v>218.88</v>
      </c>
      <c r="H371" s="11">
        <v>36</v>
      </c>
      <c r="I371" s="12">
        <v>3.46</v>
      </c>
      <c r="J371" s="13">
        <f>ROUND(H371*I371,2)</f>
        <v>124.56</v>
      </c>
    </row>
    <row r="372" spans="1:10" ht="71.400000000000006" x14ac:dyDescent="0.3">
      <c r="A372" s="14"/>
      <c r="B372" s="14"/>
      <c r="C372" s="14"/>
      <c r="D372" s="15" t="s">
        <v>532</v>
      </c>
      <c r="E372" s="14"/>
      <c r="F372" s="14"/>
      <c r="G372" s="14"/>
      <c r="H372" s="14"/>
      <c r="I372" s="14"/>
      <c r="J372" s="14"/>
    </row>
    <row r="373" spans="1:10" ht="20.399999999999999" x14ac:dyDescent="0.3">
      <c r="A373" s="10" t="s">
        <v>533</v>
      </c>
      <c r="B373" s="10" t="s">
        <v>19</v>
      </c>
      <c r="C373" s="10" t="s">
        <v>47</v>
      </c>
      <c r="D373" s="22" t="s">
        <v>526</v>
      </c>
      <c r="E373" s="11">
        <v>10</v>
      </c>
      <c r="F373" s="12">
        <v>7.08</v>
      </c>
      <c r="G373" s="13">
        <f>ROUND(E373*F373,2)</f>
        <v>70.8</v>
      </c>
      <c r="H373" s="11">
        <v>10</v>
      </c>
      <c r="I373" s="12">
        <v>4.34</v>
      </c>
      <c r="J373" s="13">
        <f>ROUND(H373*I373,2)</f>
        <v>43.4</v>
      </c>
    </row>
    <row r="374" spans="1:10" ht="71.400000000000006" x14ac:dyDescent="0.3">
      <c r="A374" s="14"/>
      <c r="B374" s="14"/>
      <c r="C374" s="14"/>
      <c r="D374" s="15" t="s">
        <v>534</v>
      </c>
      <c r="E374" s="14"/>
      <c r="F374" s="14"/>
      <c r="G374" s="14"/>
      <c r="H374" s="14"/>
      <c r="I374" s="14"/>
      <c r="J374" s="14"/>
    </row>
    <row r="375" spans="1:10" ht="20.399999999999999" x14ac:dyDescent="0.3">
      <c r="A375" s="10" t="s">
        <v>535</v>
      </c>
      <c r="B375" s="10" t="s">
        <v>19</v>
      </c>
      <c r="C375" s="10" t="s">
        <v>47</v>
      </c>
      <c r="D375" s="22" t="s">
        <v>536</v>
      </c>
      <c r="E375" s="11">
        <v>12.5</v>
      </c>
      <c r="F375" s="12">
        <v>1.19</v>
      </c>
      <c r="G375" s="13">
        <f>ROUND(E375*F375,2)</f>
        <v>14.88</v>
      </c>
      <c r="H375" s="11">
        <v>12.5</v>
      </c>
      <c r="I375" s="12">
        <v>1.68</v>
      </c>
      <c r="J375" s="13">
        <f>ROUND(H375*I375,2)</f>
        <v>21</v>
      </c>
    </row>
    <row r="376" spans="1:10" ht="142.80000000000001" x14ac:dyDescent="0.3">
      <c r="A376" s="14"/>
      <c r="B376" s="14"/>
      <c r="C376" s="14"/>
      <c r="D376" s="15" t="s">
        <v>537</v>
      </c>
      <c r="E376" s="14"/>
      <c r="F376" s="14"/>
      <c r="G376" s="14"/>
      <c r="H376" s="14"/>
      <c r="I376" s="14"/>
      <c r="J376" s="14"/>
    </row>
    <row r="377" spans="1:10" x14ac:dyDescent="0.3">
      <c r="A377" s="14"/>
      <c r="B377" s="14"/>
      <c r="C377" s="14"/>
      <c r="D377" s="23" t="s">
        <v>538</v>
      </c>
      <c r="E377" s="11">
        <v>1</v>
      </c>
      <c r="F377" s="9">
        <f>G355+G357+G359+G361+G363+G365+G367+G369+G371+G373+G375</f>
        <v>1178.4800000000002</v>
      </c>
      <c r="G377" s="9">
        <f>ROUND(F377*E377,2)</f>
        <v>1178.48</v>
      </c>
      <c r="H377" s="11">
        <v>1</v>
      </c>
      <c r="I377" s="12">
        <v>788.71</v>
      </c>
      <c r="J377" s="9">
        <f>ROUND(I377*H377,2)</f>
        <v>788.71</v>
      </c>
    </row>
    <row r="378" spans="1:10" ht="0.9" customHeight="1" x14ac:dyDescent="0.3">
      <c r="A378" s="17"/>
      <c r="B378" s="17"/>
      <c r="C378" s="17"/>
      <c r="D378" s="24"/>
      <c r="E378" s="17"/>
      <c r="F378" s="17"/>
      <c r="G378" s="17"/>
      <c r="H378" s="17"/>
      <c r="I378" s="17"/>
      <c r="J378" s="17"/>
    </row>
    <row r="379" spans="1:10" x14ac:dyDescent="0.3">
      <c r="A379" s="18" t="s">
        <v>539</v>
      </c>
      <c r="B379" s="18" t="s">
        <v>15</v>
      </c>
      <c r="C379" s="18" t="s">
        <v>16</v>
      </c>
      <c r="D379" s="25" t="s">
        <v>540</v>
      </c>
      <c r="E379" s="19">
        <f t="shared" ref="E379:J379" si="29">E388</f>
        <v>1</v>
      </c>
      <c r="F379" s="9">
        <f t="shared" si="29"/>
        <v>183.13000000000002</v>
      </c>
      <c r="G379" s="9">
        <f t="shared" si="29"/>
        <v>183.13</v>
      </c>
      <c r="H379" s="19">
        <f t="shared" si="29"/>
        <v>1</v>
      </c>
      <c r="I379" s="9">
        <f t="shared" si="29"/>
        <v>183.11</v>
      </c>
      <c r="J379" s="9">
        <f t="shared" si="29"/>
        <v>183.11</v>
      </c>
    </row>
    <row r="380" spans="1:10" ht="20.399999999999999" x14ac:dyDescent="0.3">
      <c r="A380" s="10" t="s">
        <v>541</v>
      </c>
      <c r="B380" s="10" t="s">
        <v>19</v>
      </c>
      <c r="C380" s="10" t="s">
        <v>30</v>
      </c>
      <c r="D380" s="22" t="s">
        <v>542</v>
      </c>
      <c r="E380" s="11">
        <v>4</v>
      </c>
      <c r="F380" s="12">
        <v>13.72</v>
      </c>
      <c r="G380" s="13">
        <f>ROUND(E380*F380,2)</f>
        <v>54.88</v>
      </c>
      <c r="H380" s="11">
        <v>4</v>
      </c>
      <c r="I380" s="12">
        <v>13.72</v>
      </c>
      <c r="J380" s="13">
        <f>ROUND(H380*I380,2)</f>
        <v>54.88</v>
      </c>
    </row>
    <row r="381" spans="1:10" ht="71.400000000000006" x14ac:dyDescent="0.3">
      <c r="A381" s="14"/>
      <c r="B381" s="14"/>
      <c r="C381" s="14"/>
      <c r="D381" s="15" t="s">
        <v>543</v>
      </c>
      <c r="E381" s="14"/>
      <c r="F381" s="14"/>
      <c r="G381" s="14"/>
      <c r="H381" s="14"/>
      <c r="I381" s="14"/>
      <c r="J381" s="14"/>
    </row>
    <row r="382" spans="1:10" ht="20.399999999999999" x14ac:dyDescent="0.3">
      <c r="A382" s="10" t="s">
        <v>544</v>
      </c>
      <c r="B382" s="10" t="s">
        <v>19</v>
      </c>
      <c r="C382" s="10" t="s">
        <v>30</v>
      </c>
      <c r="D382" s="22" t="s">
        <v>545</v>
      </c>
      <c r="E382" s="11">
        <v>5</v>
      </c>
      <c r="F382" s="12">
        <v>12.33</v>
      </c>
      <c r="G382" s="13">
        <f>ROUND(E382*F382,2)</f>
        <v>61.65</v>
      </c>
      <c r="H382" s="11">
        <v>5</v>
      </c>
      <c r="I382" s="12">
        <v>12.33</v>
      </c>
      <c r="J382" s="13">
        <f>ROUND(H382*I382,2)</f>
        <v>61.65</v>
      </c>
    </row>
    <row r="383" spans="1:10" ht="71.400000000000006" x14ac:dyDescent="0.3">
      <c r="A383" s="14"/>
      <c r="B383" s="14"/>
      <c r="C383" s="14"/>
      <c r="D383" s="15" t="s">
        <v>546</v>
      </c>
      <c r="E383" s="14"/>
      <c r="F383" s="14"/>
      <c r="G383" s="14"/>
      <c r="H383" s="14"/>
      <c r="I383" s="14"/>
      <c r="J383" s="14"/>
    </row>
    <row r="384" spans="1:10" ht="20.399999999999999" x14ac:dyDescent="0.3">
      <c r="A384" s="10" t="s">
        <v>547</v>
      </c>
      <c r="B384" s="10" t="s">
        <v>19</v>
      </c>
      <c r="C384" s="10" t="s">
        <v>30</v>
      </c>
      <c r="D384" s="22" t="s">
        <v>548</v>
      </c>
      <c r="E384" s="11">
        <v>2</v>
      </c>
      <c r="F384" s="12">
        <v>13.32</v>
      </c>
      <c r="G384" s="13">
        <f>ROUND(E384*F384,2)</f>
        <v>26.64</v>
      </c>
      <c r="H384" s="11">
        <v>2</v>
      </c>
      <c r="I384" s="12">
        <v>13.31</v>
      </c>
      <c r="J384" s="13">
        <f>ROUND(H384*I384,2)</f>
        <v>26.62</v>
      </c>
    </row>
    <row r="385" spans="1:10" ht="61.2" x14ac:dyDescent="0.3">
      <c r="A385" s="14"/>
      <c r="B385" s="14"/>
      <c r="C385" s="14"/>
      <c r="D385" s="15" t="s">
        <v>549</v>
      </c>
      <c r="E385" s="14"/>
      <c r="F385" s="14"/>
      <c r="G385" s="14"/>
      <c r="H385" s="14"/>
      <c r="I385" s="14"/>
      <c r="J385" s="14"/>
    </row>
    <row r="386" spans="1:10" ht="20.399999999999999" x14ac:dyDescent="0.3">
      <c r="A386" s="10" t="s">
        <v>550</v>
      </c>
      <c r="B386" s="10" t="s">
        <v>19</v>
      </c>
      <c r="C386" s="10" t="s">
        <v>30</v>
      </c>
      <c r="D386" s="22" t="s">
        <v>551</v>
      </c>
      <c r="E386" s="11">
        <v>3</v>
      </c>
      <c r="F386" s="12">
        <v>13.32</v>
      </c>
      <c r="G386" s="13">
        <f>ROUND(E386*F386,2)</f>
        <v>39.96</v>
      </c>
      <c r="H386" s="11">
        <v>3</v>
      </c>
      <c r="I386" s="12">
        <v>13.32</v>
      </c>
      <c r="J386" s="13">
        <f>ROUND(H386*I386,2)</f>
        <v>39.96</v>
      </c>
    </row>
    <row r="387" spans="1:10" ht="30.6" x14ac:dyDescent="0.3">
      <c r="A387" s="14"/>
      <c r="B387" s="14"/>
      <c r="C387" s="14"/>
      <c r="D387" s="15" t="s">
        <v>552</v>
      </c>
      <c r="E387" s="14"/>
      <c r="F387" s="14"/>
      <c r="G387" s="14"/>
      <c r="H387" s="14"/>
      <c r="I387" s="14"/>
      <c r="J387" s="14"/>
    </row>
    <row r="388" spans="1:10" x14ac:dyDescent="0.3">
      <c r="A388" s="14"/>
      <c r="B388" s="14"/>
      <c r="C388" s="14"/>
      <c r="D388" s="23" t="s">
        <v>553</v>
      </c>
      <c r="E388" s="11">
        <v>1</v>
      </c>
      <c r="F388" s="9">
        <f>G380+G382+G384+G386</f>
        <v>183.13000000000002</v>
      </c>
      <c r="G388" s="9">
        <f>ROUND(F388*E388,2)</f>
        <v>183.13</v>
      </c>
      <c r="H388" s="11">
        <v>1</v>
      </c>
      <c r="I388" s="12">
        <v>183.11</v>
      </c>
      <c r="J388" s="9">
        <f>ROUND(I388*H388,2)</f>
        <v>183.11</v>
      </c>
    </row>
    <row r="389" spans="1:10" ht="0.9" customHeight="1" x14ac:dyDescent="0.3">
      <c r="A389" s="17"/>
      <c r="B389" s="17"/>
      <c r="C389" s="17"/>
      <c r="D389" s="24"/>
      <c r="E389" s="17"/>
      <c r="F389" s="17"/>
      <c r="G389" s="17"/>
      <c r="H389" s="17"/>
      <c r="I389" s="17"/>
      <c r="J389" s="17"/>
    </row>
    <row r="390" spans="1:10" x14ac:dyDescent="0.3">
      <c r="A390" s="18" t="s">
        <v>554</v>
      </c>
      <c r="B390" s="18" t="s">
        <v>15</v>
      </c>
      <c r="C390" s="18" t="s">
        <v>16</v>
      </c>
      <c r="D390" s="25" t="s">
        <v>555</v>
      </c>
      <c r="E390" s="19">
        <f t="shared" ref="E390:J390" si="30">E395</f>
        <v>1</v>
      </c>
      <c r="F390" s="9">
        <f t="shared" si="30"/>
        <v>763.62</v>
      </c>
      <c r="G390" s="9">
        <f t="shared" si="30"/>
        <v>763.62</v>
      </c>
      <c r="H390" s="19">
        <f t="shared" si="30"/>
        <v>1</v>
      </c>
      <c r="I390" s="9">
        <f t="shared" si="30"/>
        <v>725.14</v>
      </c>
      <c r="J390" s="9">
        <f t="shared" si="30"/>
        <v>725.14</v>
      </c>
    </row>
    <row r="391" spans="1:10" ht="20.399999999999999" x14ac:dyDescent="0.3">
      <c r="A391" s="10" t="s">
        <v>556</v>
      </c>
      <c r="B391" s="10" t="s">
        <v>19</v>
      </c>
      <c r="C391" s="10" t="s">
        <v>30</v>
      </c>
      <c r="D391" s="22" t="s">
        <v>557</v>
      </c>
      <c r="E391" s="11">
        <v>2</v>
      </c>
      <c r="F391" s="12">
        <v>359.31</v>
      </c>
      <c r="G391" s="13">
        <f>ROUND(E391*F391,2)</f>
        <v>718.62</v>
      </c>
      <c r="H391" s="11">
        <v>2</v>
      </c>
      <c r="I391" s="12">
        <v>340.07</v>
      </c>
      <c r="J391" s="13">
        <f>ROUND(H391*I391,2)</f>
        <v>680.14</v>
      </c>
    </row>
    <row r="392" spans="1:10" ht="40.799999999999997" x14ac:dyDescent="0.3">
      <c r="A392" s="14"/>
      <c r="B392" s="14"/>
      <c r="C392" s="14"/>
      <c r="D392" s="15" t="s">
        <v>558</v>
      </c>
      <c r="E392" s="14"/>
      <c r="F392" s="14"/>
      <c r="G392" s="14"/>
      <c r="H392" s="14"/>
      <c r="I392" s="14"/>
      <c r="J392" s="14"/>
    </row>
    <row r="393" spans="1:10" ht="20.399999999999999" x14ac:dyDescent="0.3">
      <c r="A393" s="10" t="s">
        <v>559</v>
      </c>
      <c r="B393" s="10" t="s">
        <v>19</v>
      </c>
      <c r="C393" s="10" t="s">
        <v>30</v>
      </c>
      <c r="D393" s="22" t="s">
        <v>560</v>
      </c>
      <c r="E393" s="11">
        <v>1</v>
      </c>
      <c r="F393" s="12">
        <v>45</v>
      </c>
      <c r="G393" s="13">
        <f>ROUND(E393*F393,2)</f>
        <v>45</v>
      </c>
      <c r="H393" s="11">
        <v>1</v>
      </c>
      <c r="I393" s="12">
        <v>45</v>
      </c>
      <c r="J393" s="13">
        <f>ROUND(H393*I393,2)</f>
        <v>45</v>
      </c>
    </row>
    <row r="394" spans="1:10" ht="102" x14ac:dyDescent="0.3">
      <c r="A394" s="14"/>
      <c r="B394" s="14"/>
      <c r="C394" s="14"/>
      <c r="D394" s="15" t="s">
        <v>561</v>
      </c>
      <c r="E394" s="14"/>
      <c r="F394" s="14"/>
      <c r="G394" s="14"/>
      <c r="H394" s="14"/>
      <c r="I394" s="14"/>
      <c r="J394" s="14"/>
    </row>
    <row r="395" spans="1:10" x14ac:dyDescent="0.3">
      <c r="A395" s="14"/>
      <c r="B395" s="14"/>
      <c r="C395" s="14"/>
      <c r="D395" s="23" t="s">
        <v>562</v>
      </c>
      <c r="E395" s="11">
        <v>1</v>
      </c>
      <c r="F395" s="9">
        <f>G391+G393</f>
        <v>763.62</v>
      </c>
      <c r="G395" s="9">
        <f>ROUND(F395*E395,2)</f>
        <v>763.62</v>
      </c>
      <c r="H395" s="11">
        <v>1</v>
      </c>
      <c r="I395" s="12">
        <v>725.14</v>
      </c>
      <c r="J395" s="9">
        <f>ROUND(I395*H395,2)</f>
        <v>725.14</v>
      </c>
    </row>
    <row r="396" spans="1:10" ht="0.9" customHeight="1" x14ac:dyDescent="0.3">
      <c r="A396" s="17"/>
      <c r="B396" s="17"/>
      <c r="C396" s="17"/>
      <c r="D396" s="24"/>
      <c r="E396" s="17"/>
      <c r="F396" s="17"/>
      <c r="G396" s="17"/>
      <c r="H396" s="17"/>
      <c r="I396" s="17"/>
      <c r="J396" s="17"/>
    </row>
    <row r="397" spans="1:10" x14ac:dyDescent="0.3">
      <c r="A397" s="14"/>
      <c r="B397" s="14"/>
      <c r="C397" s="14"/>
      <c r="D397" s="23" t="s">
        <v>563</v>
      </c>
      <c r="E397" s="11">
        <v>1</v>
      </c>
      <c r="F397" s="9">
        <f>G352+G377+G388+G395</f>
        <v>2246.7999999999997</v>
      </c>
      <c r="G397" s="9">
        <f>ROUND(F397*E397,2)</f>
        <v>2246.8000000000002</v>
      </c>
      <c r="H397" s="11">
        <v>1</v>
      </c>
      <c r="I397" s="12">
        <v>1848.73</v>
      </c>
      <c r="J397" s="9">
        <f>ROUND(I397*H397,2)</f>
        <v>1848.73</v>
      </c>
    </row>
    <row r="398" spans="1:10" ht="0.9" customHeight="1" x14ac:dyDescent="0.3">
      <c r="A398" s="17"/>
      <c r="B398" s="17"/>
      <c r="C398" s="17"/>
      <c r="D398" s="24"/>
      <c r="E398" s="17"/>
      <c r="F398" s="17"/>
      <c r="G398" s="17"/>
      <c r="H398" s="17"/>
      <c r="I398" s="17"/>
      <c r="J398" s="17"/>
    </row>
    <row r="399" spans="1:10" x14ac:dyDescent="0.3">
      <c r="A399" s="18" t="s">
        <v>564</v>
      </c>
      <c r="B399" s="18" t="s">
        <v>15</v>
      </c>
      <c r="C399" s="18" t="s">
        <v>16</v>
      </c>
      <c r="D399" s="25" t="s">
        <v>565</v>
      </c>
      <c r="E399" s="19">
        <f t="shared" ref="E399:J399" si="31">E412</f>
        <v>1</v>
      </c>
      <c r="F399" s="9">
        <f t="shared" si="31"/>
        <v>8039.48</v>
      </c>
      <c r="G399" s="9">
        <f t="shared" si="31"/>
        <v>8039.48</v>
      </c>
      <c r="H399" s="19">
        <f t="shared" si="31"/>
        <v>1</v>
      </c>
      <c r="I399" s="9">
        <f t="shared" si="31"/>
        <v>7895.74</v>
      </c>
      <c r="J399" s="9">
        <f t="shared" si="31"/>
        <v>7895.74</v>
      </c>
    </row>
    <row r="400" spans="1:10" ht="20.399999999999999" x14ac:dyDescent="0.3">
      <c r="A400" s="10" t="s">
        <v>566</v>
      </c>
      <c r="B400" s="10" t="s">
        <v>19</v>
      </c>
      <c r="C400" s="10" t="s">
        <v>30</v>
      </c>
      <c r="D400" s="22" t="s">
        <v>567</v>
      </c>
      <c r="E400" s="11">
        <v>12</v>
      </c>
      <c r="F400" s="12">
        <v>235.32</v>
      </c>
      <c r="G400" s="13">
        <f>ROUND(E400*F400,2)</f>
        <v>2823.84</v>
      </c>
      <c r="H400" s="11">
        <v>12</v>
      </c>
      <c r="I400" s="12">
        <v>235.32</v>
      </c>
      <c r="J400" s="13">
        <f>ROUND(H400*I400,2)</f>
        <v>2823.84</v>
      </c>
    </row>
    <row r="401" spans="1:10" ht="20.399999999999999" x14ac:dyDescent="0.3">
      <c r="A401" s="14"/>
      <c r="B401" s="14"/>
      <c r="C401" s="14"/>
      <c r="D401" s="15" t="s">
        <v>568</v>
      </c>
      <c r="E401" s="14"/>
      <c r="F401" s="14"/>
      <c r="G401" s="14"/>
      <c r="H401" s="14"/>
      <c r="I401" s="14"/>
      <c r="J401" s="14"/>
    </row>
    <row r="402" spans="1:10" ht="20.399999999999999" x14ac:dyDescent="0.3">
      <c r="A402" s="10" t="s">
        <v>569</v>
      </c>
      <c r="B402" s="10" t="s">
        <v>19</v>
      </c>
      <c r="C402" s="10" t="s">
        <v>47</v>
      </c>
      <c r="D402" s="22" t="s">
        <v>570</v>
      </c>
      <c r="E402" s="11">
        <v>158</v>
      </c>
      <c r="F402" s="12">
        <v>19.43</v>
      </c>
      <c r="G402" s="13">
        <f>ROUND(E402*F402,2)</f>
        <v>3069.94</v>
      </c>
      <c r="H402" s="11">
        <v>158</v>
      </c>
      <c r="I402" s="12">
        <v>19.420000000000002</v>
      </c>
      <c r="J402" s="13">
        <f>ROUND(H402*I402,2)</f>
        <v>3068.36</v>
      </c>
    </row>
    <row r="403" spans="1:10" ht="30.6" x14ac:dyDescent="0.3">
      <c r="A403" s="14"/>
      <c r="B403" s="14"/>
      <c r="C403" s="14"/>
      <c r="D403" s="15" t="s">
        <v>571</v>
      </c>
      <c r="E403" s="14"/>
      <c r="F403" s="14"/>
      <c r="G403" s="14"/>
      <c r="H403" s="14"/>
      <c r="I403" s="14"/>
      <c r="J403" s="14"/>
    </row>
    <row r="404" spans="1:10" ht="20.399999999999999" x14ac:dyDescent="0.3">
      <c r="A404" s="10" t="s">
        <v>572</v>
      </c>
      <c r="B404" s="10" t="s">
        <v>19</v>
      </c>
      <c r="C404" s="10" t="s">
        <v>47</v>
      </c>
      <c r="D404" s="22" t="s">
        <v>573</v>
      </c>
      <c r="E404" s="11">
        <v>5</v>
      </c>
      <c r="F404" s="12">
        <v>21.74</v>
      </c>
      <c r="G404" s="13">
        <f>ROUND(E404*F404,2)</f>
        <v>108.7</v>
      </c>
      <c r="H404" s="11">
        <v>5</v>
      </c>
      <c r="I404" s="12">
        <v>21.73</v>
      </c>
      <c r="J404" s="13">
        <f>ROUND(H404*I404,2)</f>
        <v>108.65</v>
      </c>
    </row>
    <row r="405" spans="1:10" ht="30.6" x14ac:dyDescent="0.3">
      <c r="A405" s="14"/>
      <c r="B405" s="14"/>
      <c r="C405" s="14"/>
      <c r="D405" s="15" t="s">
        <v>574</v>
      </c>
      <c r="E405" s="14"/>
      <c r="F405" s="14"/>
      <c r="G405" s="14"/>
      <c r="H405" s="14"/>
      <c r="I405" s="14"/>
      <c r="J405" s="14"/>
    </row>
    <row r="406" spans="1:10" ht="20.399999999999999" x14ac:dyDescent="0.3">
      <c r="A406" s="10" t="s">
        <v>575</v>
      </c>
      <c r="B406" s="10" t="s">
        <v>19</v>
      </c>
      <c r="C406" s="10" t="s">
        <v>47</v>
      </c>
      <c r="D406" s="22" t="s">
        <v>576</v>
      </c>
      <c r="E406" s="11">
        <v>13</v>
      </c>
      <c r="F406" s="12">
        <v>40.56</v>
      </c>
      <c r="G406" s="13">
        <f>ROUND(E406*F406,2)</f>
        <v>527.28</v>
      </c>
      <c r="H406" s="11">
        <v>13</v>
      </c>
      <c r="I406" s="12">
        <v>40.549999999999997</v>
      </c>
      <c r="J406" s="13">
        <f>ROUND(H406*I406,2)</f>
        <v>527.15</v>
      </c>
    </row>
    <row r="407" spans="1:10" ht="30.6" x14ac:dyDescent="0.3">
      <c r="A407" s="14"/>
      <c r="B407" s="14"/>
      <c r="C407" s="14"/>
      <c r="D407" s="15" t="s">
        <v>577</v>
      </c>
      <c r="E407" s="14"/>
      <c r="F407" s="14"/>
      <c r="G407" s="14"/>
      <c r="H407" s="14"/>
      <c r="I407" s="14"/>
      <c r="J407" s="14"/>
    </row>
    <row r="408" spans="1:10" ht="20.399999999999999" x14ac:dyDescent="0.3">
      <c r="A408" s="10" t="s">
        <v>578</v>
      </c>
      <c r="B408" s="10" t="s">
        <v>19</v>
      </c>
      <c r="C408" s="10" t="s">
        <v>30</v>
      </c>
      <c r="D408" s="22" t="s">
        <v>579</v>
      </c>
      <c r="E408" s="11">
        <v>1</v>
      </c>
      <c r="F408" s="12">
        <v>1275.56</v>
      </c>
      <c r="G408" s="13">
        <f>ROUND(E408*F408,2)</f>
        <v>1275.56</v>
      </c>
      <c r="H408" s="11">
        <v>1</v>
      </c>
      <c r="I408" s="12">
        <v>1133.58</v>
      </c>
      <c r="J408" s="13">
        <f>ROUND(H408*I408,2)</f>
        <v>1133.58</v>
      </c>
    </row>
    <row r="409" spans="1:10" ht="40.799999999999997" x14ac:dyDescent="0.3">
      <c r="A409" s="14"/>
      <c r="B409" s="14"/>
      <c r="C409" s="14"/>
      <c r="D409" s="15" t="s">
        <v>580</v>
      </c>
      <c r="E409" s="14"/>
      <c r="F409" s="14"/>
      <c r="G409" s="14"/>
      <c r="H409" s="14"/>
      <c r="I409" s="14"/>
      <c r="J409" s="14"/>
    </row>
    <row r="410" spans="1:10" ht="20.399999999999999" x14ac:dyDescent="0.3">
      <c r="A410" s="10" t="s">
        <v>581</v>
      </c>
      <c r="B410" s="10" t="s">
        <v>19</v>
      </c>
      <c r="C410" s="10" t="s">
        <v>30</v>
      </c>
      <c r="D410" s="22" t="s">
        <v>582</v>
      </c>
      <c r="E410" s="11">
        <v>1</v>
      </c>
      <c r="F410" s="12">
        <v>234.16</v>
      </c>
      <c r="G410" s="13">
        <f>ROUND(E410*F410,2)</f>
        <v>234.16</v>
      </c>
      <c r="H410" s="11">
        <v>1</v>
      </c>
      <c r="I410" s="12">
        <v>234.16</v>
      </c>
      <c r="J410" s="13">
        <f>ROUND(H410*I410,2)</f>
        <v>234.16</v>
      </c>
    </row>
    <row r="411" spans="1:10" ht="102" x14ac:dyDescent="0.3">
      <c r="A411" s="14"/>
      <c r="B411" s="14"/>
      <c r="C411" s="14"/>
      <c r="D411" s="15" t="s">
        <v>561</v>
      </c>
      <c r="E411" s="14"/>
      <c r="F411" s="14"/>
      <c r="G411" s="14"/>
      <c r="H411" s="14"/>
      <c r="I411" s="14"/>
      <c r="J411" s="14"/>
    </row>
    <row r="412" spans="1:10" x14ac:dyDescent="0.3">
      <c r="A412" s="14"/>
      <c r="B412" s="14"/>
      <c r="C412" s="14"/>
      <c r="D412" s="23" t="s">
        <v>583</v>
      </c>
      <c r="E412" s="11">
        <v>1</v>
      </c>
      <c r="F412" s="9">
        <f>G400+G402+G404+G406+G408+G410</f>
        <v>8039.48</v>
      </c>
      <c r="G412" s="9">
        <f>ROUND(F412*E412,2)</f>
        <v>8039.48</v>
      </c>
      <c r="H412" s="11">
        <v>1</v>
      </c>
      <c r="I412" s="12">
        <v>7895.74</v>
      </c>
      <c r="J412" s="9">
        <f>ROUND(I412*H412,2)</f>
        <v>7895.74</v>
      </c>
    </row>
    <row r="413" spans="1:10" ht="0.9" customHeight="1" x14ac:dyDescent="0.3">
      <c r="A413" s="17"/>
      <c r="B413" s="17"/>
      <c r="C413" s="17"/>
      <c r="D413" s="24"/>
      <c r="E413" s="17"/>
      <c r="F413" s="17"/>
      <c r="G413" s="17"/>
      <c r="H413" s="17"/>
      <c r="I413" s="17"/>
      <c r="J413" s="17"/>
    </row>
    <row r="414" spans="1:10" x14ac:dyDescent="0.3">
      <c r="A414" s="18" t="s">
        <v>584</v>
      </c>
      <c r="B414" s="18" t="s">
        <v>15</v>
      </c>
      <c r="C414" s="18" t="s">
        <v>16</v>
      </c>
      <c r="D414" s="25" t="s">
        <v>585</v>
      </c>
      <c r="E414" s="19">
        <f t="shared" ref="E414:J414" si="32">E642</f>
        <v>1</v>
      </c>
      <c r="F414" s="9">
        <f t="shared" si="32"/>
        <v>314611.52</v>
      </c>
      <c r="G414" s="9">
        <f t="shared" si="32"/>
        <v>314611.52</v>
      </c>
      <c r="H414" s="19">
        <f t="shared" si="32"/>
        <v>1</v>
      </c>
      <c r="I414" s="9">
        <f t="shared" si="32"/>
        <v>314114.52</v>
      </c>
      <c r="J414" s="9">
        <f t="shared" si="32"/>
        <v>314114.52</v>
      </c>
    </row>
    <row r="415" spans="1:10" x14ac:dyDescent="0.3">
      <c r="A415" s="18" t="s">
        <v>586</v>
      </c>
      <c r="B415" s="18" t="s">
        <v>15</v>
      </c>
      <c r="C415" s="18" t="s">
        <v>16</v>
      </c>
      <c r="D415" s="25" t="s">
        <v>500</v>
      </c>
      <c r="E415" s="19">
        <f t="shared" ref="E415:J415" si="33">E436</f>
        <v>1</v>
      </c>
      <c r="F415" s="9">
        <f t="shared" si="33"/>
        <v>143651.57999999996</v>
      </c>
      <c r="G415" s="9">
        <f t="shared" si="33"/>
        <v>143651.57999999999</v>
      </c>
      <c r="H415" s="19">
        <f t="shared" si="33"/>
        <v>1</v>
      </c>
      <c r="I415" s="9">
        <f t="shared" si="33"/>
        <v>144756.13</v>
      </c>
      <c r="J415" s="9">
        <f t="shared" si="33"/>
        <v>144756.13</v>
      </c>
    </row>
    <row r="416" spans="1:10" ht="20.399999999999999" x14ac:dyDescent="0.3">
      <c r="A416" s="10" t="s">
        <v>587</v>
      </c>
      <c r="B416" s="10" t="s">
        <v>19</v>
      </c>
      <c r="C416" s="10" t="s">
        <v>30</v>
      </c>
      <c r="D416" s="22" t="s">
        <v>588</v>
      </c>
      <c r="E416" s="11">
        <v>1</v>
      </c>
      <c r="F416" s="12">
        <v>57667.75</v>
      </c>
      <c r="G416" s="13">
        <f>ROUND(E416*F416,2)</f>
        <v>57667.75</v>
      </c>
      <c r="H416" s="11">
        <v>1</v>
      </c>
      <c r="I416" s="12">
        <v>51892.88</v>
      </c>
      <c r="J416" s="13">
        <f>ROUND(H416*I416,2)</f>
        <v>51892.88</v>
      </c>
    </row>
    <row r="417" spans="1:10" ht="409.6" x14ac:dyDescent="0.3">
      <c r="A417" s="14"/>
      <c r="B417" s="14"/>
      <c r="C417" s="14"/>
      <c r="D417" s="15" t="s">
        <v>589</v>
      </c>
      <c r="E417" s="14"/>
      <c r="F417" s="14"/>
      <c r="G417" s="14"/>
      <c r="H417" s="14"/>
      <c r="I417" s="14"/>
      <c r="J417" s="14"/>
    </row>
    <row r="418" spans="1:10" x14ac:dyDescent="0.3">
      <c r="A418" s="10" t="s">
        <v>590</v>
      </c>
      <c r="B418" s="10" t="s">
        <v>19</v>
      </c>
      <c r="C418" s="10" t="s">
        <v>30</v>
      </c>
      <c r="D418" s="22" t="s">
        <v>591</v>
      </c>
      <c r="E418" s="11">
        <v>1</v>
      </c>
      <c r="F418" s="12">
        <v>9253.74</v>
      </c>
      <c r="G418" s="13">
        <f>ROUND(E418*F418,2)</f>
        <v>9253.74</v>
      </c>
      <c r="H418" s="11">
        <v>1</v>
      </c>
      <c r="I418" s="12">
        <v>9801.34</v>
      </c>
      <c r="J418" s="13">
        <f>ROUND(H418*I418,2)</f>
        <v>9801.34</v>
      </c>
    </row>
    <row r="419" spans="1:10" ht="409.6" x14ac:dyDescent="0.3">
      <c r="A419" s="14"/>
      <c r="B419" s="14"/>
      <c r="C419" s="14"/>
      <c r="D419" s="15" t="s">
        <v>592</v>
      </c>
      <c r="E419" s="14"/>
      <c r="F419" s="14"/>
      <c r="G419" s="14"/>
      <c r="H419" s="14"/>
      <c r="I419" s="14"/>
      <c r="J419" s="14"/>
    </row>
    <row r="420" spans="1:10" x14ac:dyDescent="0.3">
      <c r="A420" s="10" t="s">
        <v>593</v>
      </c>
      <c r="B420" s="10" t="s">
        <v>19</v>
      </c>
      <c r="C420" s="10" t="s">
        <v>30</v>
      </c>
      <c r="D420" s="22" t="s">
        <v>594</v>
      </c>
      <c r="E420" s="11">
        <v>2</v>
      </c>
      <c r="F420" s="12">
        <v>10388.74</v>
      </c>
      <c r="G420" s="13">
        <f>ROUND(E420*F420,2)</f>
        <v>20777.48</v>
      </c>
      <c r="H420" s="11">
        <v>2</v>
      </c>
      <c r="I420" s="12">
        <v>10709.55</v>
      </c>
      <c r="J420" s="13">
        <f>ROUND(H420*I420,2)</f>
        <v>21419.1</v>
      </c>
    </row>
    <row r="421" spans="1:10" ht="409.6" x14ac:dyDescent="0.3">
      <c r="A421" s="14"/>
      <c r="B421" s="14"/>
      <c r="C421" s="14"/>
      <c r="D421" s="15" t="s">
        <v>595</v>
      </c>
      <c r="E421" s="14"/>
      <c r="F421" s="14"/>
      <c r="G421" s="14"/>
      <c r="H421" s="14"/>
      <c r="I421" s="14"/>
      <c r="J421" s="14"/>
    </row>
    <row r="422" spans="1:10" x14ac:dyDescent="0.3">
      <c r="A422" s="10" t="s">
        <v>596</v>
      </c>
      <c r="B422" s="10" t="s">
        <v>19</v>
      </c>
      <c r="C422" s="10" t="s">
        <v>30</v>
      </c>
      <c r="D422" s="22" t="s">
        <v>597</v>
      </c>
      <c r="E422" s="11">
        <v>1</v>
      </c>
      <c r="F422" s="12">
        <v>19483.740000000002</v>
      </c>
      <c r="G422" s="13">
        <f>ROUND(E422*F422,2)</f>
        <v>19483.740000000002</v>
      </c>
      <c r="H422" s="11">
        <v>1</v>
      </c>
      <c r="I422" s="12">
        <v>17185.62</v>
      </c>
      <c r="J422" s="13">
        <f>ROUND(H422*I422,2)</f>
        <v>17185.62</v>
      </c>
    </row>
    <row r="423" spans="1:10" ht="409.6" x14ac:dyDescent="0.3">
      <c r="A423" s="14"/>
      <c r="B423" s="14"/>
      <c r="C423" s="14"/>
      <c r="D423" s="15" t="s">
        <v>598</v>
      </c>
      <c r="E423" s="14"/>
      <c r="F423" s="14"/>
      <c r="G423" s="14"/>
      <c r="H423" s="14"/>
      <c r="I423" s="14"/>
      <c r="J423" s="14"/>
    </row>
    <row r="424" spans="1:10" x14ac:dyDescent="0.3">
      <c r="A424" s="10" t="s">
        <v>599</v>
      </c>
      <c r="B424" s="10" t="s">
        <v>19</v>
      </c>
      <c r="C424" s="10" t="s">
        <v>30</v>
      </c>
      <c r="D424" s="22" t="s">
        <v>600</v>
      </c>
      <c r="E424" s="11">
        <v>20</v>
      </c>
      <c r="F424" s="12">
        <v>602.6</v>
      </c>
      <c r="G424" s="13">
        <f>ROUND(E424*F424,2)</f>
        <v>12052</v>
      </c>
      <c r="H424" s="11">
        <v>20</v>
      </c>
      <c r="I424" s="12">
        <v>737.29</v>
      </c>
      <c r="J424" s="13">
        <f>ROUND(H424*I424,2)</f>
        <v>14745.8</v>
      </c>
    </row>
    <row r="425" spans="1:10" ht="224.4" x14ac:dyDescent="0.3">
      <c r="A425" s="14"/>
      <c r="B425" s="14"/>
      <c r="C425" s="14"/>
      <c r="D425" s="15" t="s">
        <v>601</v>
      </c>
      <c r="E425" s="14"/>
      <c r="F425" s="14"/>
      <c r="G425" s="14"/>
      <c r="H425" s="14"/>
      <c r="I425" s="14"/>
      <c r="J425" s="14"/>
    </row>
    <row r="426" spans="1:10" x14ac:dyDescent="0.3">
      <c r="A426" s="10" t="s">
        <v>602</v>
      </c>
      <c r="B426" s="10" t="s">
        <v>19</v>
      </c>
      <c r="C426" s="10" t="s">
        <v>30</v>
      </c>
      <c r="D426" s="22" t="s">
        <v>603</v>
      </c>
      <c r="E426" s="11">
        <v>12</v>
      </c>
      <c r="F426" s="12">
        <v>805.6</v>
      </c>
      <c r="G426" s="13">
        <f>ROUND(E426*F426,2)</f>
        <v>9667.2000000000007</v>
      </c>
      <c r="H426" s="11">
        <v>12</v>
      </c>
      <c r="I426" s="12">
        <v>985.93</v>
      </c>
      <c r="J426" s="13">
        <f>ROUND(H426*I426,2)</f>
        <v>11831.16</v>
      </c>
    </row>
    <row r="427" spans="1:10" ht="224.4" x14ac:dyDescent="0.3">
      <c r="A427" s="14"/>
      <c r="B427" s="14"/>
      <c r="C427" s="14"/>
      <c r="D427" s="15" t="s">
        <v>604</v>
      </c>
      <c r="E427" s="14"/>
      <c r="F427" s="14"/>
      <c r="G427" s="14"/>
      <c r="H427" s="14"/>
      <c r="I427" s="14"/>
      <c r="J427" s="14"/>
    </row>
    <row r="428" spans="1:10" x14ac:dyDescent="0.3">
      <c r="A428" s="10" t="s">
        <v>605</v>
      </c>
      <c r="B428" s="10" t="s">
        <v>19</v>
      </c>
      <c r="C428" s="10" t="s">
        <v>30</v>
      </c>
      <c r="D428" s="22" t="s">
        <v>606</v>
      </c>
      <c r="E428" s="11">
        <v>13</v>
      </c>
      <c r="F428" s="12">
        <v>857.1</v>
      </c>
      <c r="G428" s="13">
        <f>ROUND(E428*F428,2)</f>
        <v>11142.3</v>
      </c>
      <c r="H428" s="11">
        <v>13</v>
      </c>
      <c r="I428" s="12">
        <v>1048.5899999999999</v>
      </c>
      <c r="J428" s="13">
        <f>ROUND(H428*I428,2)</f>
        <v>13631.67</v>
      </c>
    </row>
    <row r="429" spans="1:10" ht="224.4" x14ac:dyDescent="0.3">
      <c r="A429" s="14"/>
      <c r="B429" s="14"/>
      <c r="C429" s="14"/>
      <c r="D429" s="15" t="s">
        <v>607</v>
      </c>
      <c r="E429" s="14"/>
      <c r="F429" s="14"/>
      <c r="G429" s="14"/>
      <c r="H429" s="14"/>
      <c r="I429" s="14"/>
      <c r="J429" s="14"/>
    </row>
    <row r="430" spans="1:10" ht="20.399999999999999" x14ac:dyDescent="0.3">
      <c r="A430" s="10" t="s">
        <v>608</v>
      </c>
      <c r="B430" s="10" t="s">
        <v>19</v>
      </c>
      <c r="C430" s="10" t="s">
        <v>30</v>
      </c>
      <c r="D430" s="22" t="s">
        <v>609</v>
      </c>
      <c r="E430" s="11">
        <v>1</v>
      </c>
      <c r="F430" s="12">
        <v>1020.58</v>
      </c>
      <c r="G430" s="13">
        <f>ROUND(E430*F430,2)</f>
        <v>1020.58</v>
      </c>
      <c r="H430" s="11">
        <v>1</v>
      </c>
      <c r="I430" s="12">
        <v>1665.86</v>
      </c>
      <c r="J430" s="13">
        <f>ROUND(H430*I430,2)</f>
        <v>1665.86</v>
      </c>
    </row>
    <row r="431" spans="1:10" ht="275.39999999999998" x14ac:dyDescent="0.3">
      <c r="A431" s="14"/>
      <c r="B431" s="14"/>
      <c r="C431" s="14"/>
      <c r="D431" s="15" t="s">
        <v>610</v>
      </c>
      <c r="E431" s="14"/>
      <c r="F431" s="14"/>
      <c r="G431" s="14"/>
      <c r="H431" s="14"/>
      <c r="I431" s="14"/>
      <c r="J431" s="14"/>
    </row>
    <row r="432" spans="1:10" ht="20.399999999999999" x14ac:dyDescent="0.3">
      <c r="A432" s="10" t="s">
        <v>611</v>
      </c>
      <c r="B432" s="10" t="s">
        <v>19</v>
      </c>
      <c r="C432" s="10" t="s">
        <v>30</v>
      </c>
      <c r="D432" s="22" t="s">
        <v>612</v>
      </c>
      <c r="E432" s="11">
        <v>2</v>
      </c>
      <c r="F432" s="12">
        <v>1186.76</v>
      </c>
      <c r="G432" s="13">
        <f>ROUND(E432*F432,2)</f>
        <v>2373.52</v>
      </c>
      <c r="H432" s="11">
        <v>2</v>
      </c>
      <c r="I432" s="12">
        <v>1186.75</v>
      </c>
      <c r="J432" s="13">
        <f>ROUND(H432*I432,2)</f>
        <v>2373.5</v>
      </c>
    </row>
    <row r="433" spans="1:10" ht="71.400000000000006" x14ac:dyDescent="0.3">
      <c r="A433" s="14"/>
      <c r="B433" s="14"/>
      <c r="C433" s="14"/>
      <c r="D433" s="15" t="s">
        <v>613</v>
      </c>
      <c r="E433" s="14"/>
      <c r="F433" s="14"/>
      <c r="G433" s="14"/>
      <c r="H433" s="14"/>
      <c r="I433" s="14"/>
      <c r="J433" s="14"/>
    </row>
    <row r="434" spans="1:10" ht="20.399999999999999" x14ac:dyDescent="0.3">
      <c r="A434" s="10" t="s">
        <v>614</v>
      </c>
      <c r="B434" s="10" t="s">
        <v>19</v>
      </c>
      <c r="C434" s="10" t="s">
        <v>30</v>
      </c>
      <c r="D434" s="22" t="s">
        <v>615</v>
      </c>
      <c r="E434" s="11">
        <v>1</v>
      </c>
      <c r="F434" s="12">
        <v>213.27</v>
      </c>
      <c r="G434" s="13">
        <f>ROUND(E434*F434,2)</f>
        <v>213.27</v>
      </c>
      <c r="H434" s="11">
        <v>1</v>
      </c>
      <c r="I434" s="12">
        <v>209.2</v>
      </c>
      <c r="J434" s="13">
        <f>ROUND(H434*I434,2)</f>
        <v>209.2</v>
      </c>
    </row>
    <row r="435" spans="1:10" ht="40.799999999999997" x14ac:dyDescent="0.3">
      <c r="A435" s="14"/>
      <c r="B435" s="14"/>
      <c r="C435" s="14"/>
      <c r="D435" s="15" t="s">
        <v>616</v>
      </c>
      <c r="E435" s="14"/>
      <c r="F435" s="14"/>
      <c r="G435" s="14"/>
      <c r="H435" s="14"/>
      <c r="I435" s="14"/>
      <c r="J435" s="14"/>
    </row>
    <row r="436" spans="1:10" x14ac:dyDescent="0.3">
      <c r="A436" s="14"/>
      <c r="B436" s="14"/>
      <c r="C436" s="14"/>
      <c r="D436" s="23" t="s">
        <v>617</v>
      </c>
      <c r="E436" s="11">
        <v>1</v>
      </c>
      <c r="F436" s="9">
        <f>G416+G418+G420+G422+G424+G426+G428+G430+G432+G434</f>
        <v>143651.57999999996</v>
      </c>
      <c r="G436" s="9">
        <f>ROUND(F436*E436,2)</f>
        <v>143651.57999999999</v>
      </c>
      <c r="H436" s="11">
        <v>1</v>
      </c>
      <c r="I436" s="12">
        <v>144756.13</v>
      </c>
      <c r="J436" s="9">
        <f>ROUND(I436*H436,2)</f>
        <v>144756.13</v>
      </c>
    </row>
    <row r="437" spans="1:10" ht="0.9" customHeight="1" x14ac:dyDescent="0.3">
      <c r="A437" s="17"/>
      <c r="B437" s="17"/>
      <c r="C437" s="17"/>
      <c r="D437" s="24"/>
      <c r="E437" s="17"/>
      <c r="F437" s="17"/>
      <c r="G437" s="17"/>
      <c r="H437" s="17"/>
      <c r="I437" s="17"/>
      <c r="J437" s="17"/>
    </row>
    <row r="438" spans="1:10" x14ac:dyDescent="0.3">
      <c r="A438" s="18" t="s">
        <v>618</v>
      </c>
      <c r="B438" s="18" t="s">
        <v>15</v>
      </c>
      <c r="C438" s="18" t="s">
        <v>16</v>
      </c>
      <c r="D438" s="25" t="s">
        <v>619</v>
      </c>
      <c r="E438" s="19">
        <f t="shared" ref="E438:J438" si="34">E495</f>
        <v>1</v>
      </c>
      <c r="F438" s="9">
        <f t="shared" si="34"/>
        <v>69157.599999999977</v>
      </c>
      <c r="G438" s="9">
        <f t="shared" si="34"/>
        <v>69157.600000000006</v>
      </c>
      <c r="H438" s="19">
        <f t="shared" si="34"/>
        <v>1</v>
      </c>
      <c r="I438" s="9">
        <f t="shared" si="34"/>
        <v>69728.960000000006</v>
      </c>
      <c r="J438" s="9">
        <f t="shared" si="34"/>
        <v>69728.960000000006</v>
      </c>
    </row>
    <row r="439" spans="1:10" ht="20.399999999999999" x14ac:dyDescent="0.3">
      <c r="A439" s="10" t="s">
        <v>620</v>
      </c>
      <c r="B439" s="10" t="s">
        <v>19</v>
      </c>
      <c r="C439" s="10" t="s">
        <v>69</v>
      </c>
      <c r="D439" s="22" t="s">
        <v>621</v>
      </c>
      <c r="E439" s="11">
        <v>408.1</v>
      </c>
      <c r="F439" s="12">
        <v>27.84</v>
      </c>
      <c r="G439" s="13">
        <f>ROUND(E439*F439,2)</f>
        <v>11361.5</v>
      </c>
      <c r="H439" s="11">
        <v>408.1</v>
      </c>
      <c r="I439" s="12">
        <v>32.96</v>
      </c>
      <c r="J439" s="13">
        <f>ROUND(H439*I439,2)</f>
        <v>13450.98</v>
      </c>
    </row>
    <row r="440" spans="1:10" ht="91.8" x14ac:dyDescent="0.3">
      <c r="A440" s="14"/>
      <c r="B440" s="14"/>
      <c r="C440" s="14"/>
      <c r="D440" s="15" t="s">
        <v>622</v>
      </c>
      <c r="E440" s="14"/>
      <c r="F440" s="14"/>
      <c r="G440" s="14"/>
      <c r="H440" s="14"/>
      <c r="I440" s="14"/>
      <c r="J440" s="14"/>
    </row>
    <row r="441" spans="1:10" ht="20.399999999999999" x14ac:dyDescent="0.3">
      <c r="A441" s="10" t="s">
        <v>623</v>
      </c>
      <c r="B441" s="10" t="s">
        <v>19</v>
      </c>
      <c r="C441" s="10" t="s">
        <v>69</v>
      </c>
      <c r="D441" s="22" t="s">
        <v>624</v>
      </c>
      <c r="E441" s="11">
        <v>329.2</v>
      </c>
      <c r="F441" s="12">
        <v>33.97</v>
      </c>
      <c r="G441" s="13">
        <f>ROUND(E441*F441,2)</f>
        <v>11182.92</v>
      </c>
      <c r="H441" s="11">
        <v>329.2</v>
      </c>
      <c r="I441" s="12">
        <v>39.369999999999997</v>
      </c>
      <c r="J441" s="13">
        <f>ROUND(H441*I441,2)</f>
        <v>12960.6</v>
      </c>
    </row>
    <row r="442" spans="1:10" ht="102" x14ac:dyDescent="0.3">
      <c r="A442" s="14"/>
      <c r="B442" s="14"/>
      <c r="C442" s="14"/>
      <c r="D442" s="15" t="s">
        <v>625</v>
      </c>
      <c r="E442" s="14"/>
      <c r="F442" s="14"/>
      <c r="G442" s="14"/>
      <c r="H442" s="14"/>
      <c r="I442" s="14"/>
      <c r="J442" s="14"/>
    </row>
    <row r="443" spans="1:10" ht="20.399999999999999" x14ac:dyDescent="0.3">
      <c r="A443" s="10" t="s">
        <v>626</v>
      </c>
      <c r="B443" s="10" t="s">
        <v>19</v>
      </c>
      <c r="C443" s="10" t="s">
        <v>69</v>
      </c>
      <c r="D443" s="22" t="s">
        <v>627</v>
      </c>
      <c r="E443" s="11">
        <v>870.41</v>
      </c>
      <c r="F443" s="12">
        <v>11.51</v>
      </c>
      <c r="G443" s="13">
        <f>ROUND(E443*F443,2)</f>
        <v>10018.42</v>
      </c>
      <c r="H443" s="11">
        <v>870.41</v>
      </c>
      <c r="I443" s="12">
        <v>11.51</v>
      </c>
      <c r="J443" s="13">
        <f>ROUND(H443*I443,2)</f>
        <v>10018.42</v>
      </c>
    </row>
    <row r="444" spans="1:10" ht="81.599999999999994" x14ac:dyDescent="0.3">
      <c r="A444" s="14"/>
      <c r="B444" s="14"/>
      <c r="C444" s="14"/>
      <c r="D444" s="15" t="s">
        <v>628</v>
      </c>
      <c r="E444" s="14"/>
      <c r="F444" s="14"/>
      <c r="G444" s="14"/>
      <c r="H444" s="14"/>
      <c r="I444" s="14"/>
      <c r="J444" s="14"/>
    </row>
    <row r="445" spans="1:10" ht="20.399999999999999" x14ac:dyDescent="0.3">
      <c r="A445" s="10" t="s">
        <v>629</v>
      </c>
      <c r="B445" s="10" t="s">
        <v>19</v>
      </c>
      <c r="C445" s="10" t="s">
        <v>69</v>
      </c>
      <c r="D445" s="22" t="s">
        <v>630</v>
      </c>
      <c r="E445" s="11">
        <v>256.5</v>
      </c>
      <c r="F445" s="12">
        <v>17.34</v>
      </c>
      <c r="G445" s="13">
        <f>ROUND(E445*F445,2)</f>
        <v>4447.71</v>
      </c>
      <c r="H445" s="11">
        <v>256.5</v>
      </c>
      <c r="I445" s="12">
        <v>17.329999999999998</v>
      </c>
      <c r="J445" s="13">
        <f>ROUND(H445*I445,2)</f>
        <v>4445.1499999999996</v>
      </c>
    </row>
    <row r="446" spans="1:10" ht="81.599999999999994" x14ac:dyDescent="0.3">
      <c r="A446" s="14"/>
      <c r="B446" s="14"/>
      <c r="C446" s="14"/>
      <c r="D446" s="15" t="s">
        <v>631</v>
      </c>
      <c r="E446" s="14"/>
      <c r="F446" s="14"/>
      <c r="G446" s="14"/>
      <c r="H446" s="14"/>
      <c r="I446" s="14"/>
      <c r="J446" s="14"/>
    </row>
    <row r="447" spans="1:10" ht="20.399999999999999" x14ac:dyDescent="0.3">
      <c r="A447" s="10" t="s">
        <v>632</v>
      </c>
      <c r="B447" s="10" t="s">
        <v>19</v>
      </c>
      <c r="C447" s="10" t="s">
        <v>69</v>
      </c>
      <c r="D447" s="22" t="s">
        <v>633</v>
      </c>
      <c r="E447" s="11">
        <v>228</v>
      </c>
      <c r="F447" s="12">
        <v>55.89</v>
      </c>
      <c r="G447" s="13">
        <f>ROUND(E447*F447,2)</f>
        <v>12742.92</v>
      </c>
      <c r="H447" s="11">
        <v>228</v>
      </c>
      <c r="I447" s="12">
        <v>55.88</v>
      </c>
      <c r="J447" s="13">
        <f>ROUND(H447*I447,2)</f>
        <v>12740.64</v>
      </c>
    </row>
    <row r="448" spans="1:10" ht="30.6" x14ac:dyDescent="0.3">
      <c r="A448" s="14"/>
      <c r="B448" s="14"/>
      <c r="C448" s="14"/>
      <c r="D448" s="15" t="s">
        <v>634</v>
      </c>
      <c r="E448" s="14"/>
      <c r="F448" s="14"/>
      <c r="G448" s="14"/>
      <c r="H448" s="14"/>
      <c r="I448" s="14"/>
      <c r="J448" s="14"/>
    </row>
    <row r="449" spans="1:10" ht="20.399999999999999" x14ac:dyDescent="0.3">
      <c r="A449" s="10" t="s">
        <v>635</v>
      </c>
      <c r="B449" s="10" t="s">
        <v>19</v>
      </c>
      <c r="C449" s="10" t="s">
        <v>47</v>
      </c>
      <c r="D449" s="22" t="s">
        <v>636</v>
      </c>
      <c r="E449" s="11">
        <v>28.5</v>
      </c>
      <c r="F449" s="12">
        <v>14.12</v>
      </c>
      <c r="G449" s="13">
        <f>ROUND(E449*F449,2)</f>
        <v>402.42</v>
      </c>
      <c r="H449" s="11">
        <v>28.5</v>
      </c>
      <c r="I449" s="12">
        <v>19.2</v>
      </c>
      <c r="J449" s="13">
        <f>ROUND(H449*I449,2)</f>
        <v>547.20000000000005</v>
      </c>
    </row>
    <row r="450" spans="1:10" ht="40.799999999999997" x14ac:dyDescent="0.3">
      <c r="A450" s="14"/>
      <c r="B450" s="14"/>
      <c r="C450" s="14"/>
      <c r="D450" s="15" t="s">
        <v>637</v>
      </c>
      <c r="E450" s="14"/>
      <c r="F450" s="14"/>
      <c r="G450" s="14"/>
      <c r="H450" s="14"/>
      <c r="I450" s="14"/>
      <c r="J450" s="14"/>
    </row>
    <row r="451" spans="1:10" ht="20.399999999999999" x14ac:dyDescent="0.3">
      <c r="A451" s="10" t="s">
        <v>638</v>
      </c>
      <c r="B451" s="10" t="s">
        <v>19</v>
      </c>
      <c r="C451" s="10" t="s">
        <v>47</v>
      </c>
      <c r="D451" s="22" t="s">
        <v>639</v>
      </c>
      <c r="E451" s="11">
        <v>15</v>
      </c>
      <c r="F451" s="12">
        <v>14.76</v>
      </c>
      <c r="G451" s="13">
        <f>ROUND(E451*F451,2)</f>
        <v>221.4</v>
      </c>
      <c r="H451" s="11">
        <v>15</v>
      </c>
      <c r="I451" s="12">
        <v>20.79</v>
      </c>
      <c r="J451" s="13">
        <f>ROUND(H451*I451,2)</f>
        <v>311.85000000000002</v>
      </c>
    </row>
    <row r="452" spans="1:10" ht="40.799999999999997" x14ac:dyDescent="0.3">
      <c r="A452" s="14"/>
      <c r="B452" s="14"/>
      <c r="C452" s="14"/>
      <c r="D452" s="15" t="s">
        <v>640</v>
      </c>
      <c r="E452" s="14"/>
      <c r="F452" s="14"/>
      <c r="G452" s="14"/>
      <c r="H452" s="14"/>
      <c r="I452" s="14"/>
      <c r="J452" s="14"/>
    </row>
    <row r="453" spans="1:10" ht="20.399999999999999" x14ac:dyDescent="0.3">
      <c r="A453" s="10" t="s">
        <v>641</v>
      </c>
      <c r="B453" s="10" t="s">
        <v>19</v>
      </c>
      <c r="C453" s="10" t="s">
        <v>47</v>
      </c>
      <c r="D453" s="22" t="s">
        <v>642</v>
      </c>
      <c r="E453" s="11">
        <v>10</v>
      </c>
      <c r="F453" s="12">
        <v>15.31</v>
      </c>
      <c r="G453" s="13">
        <f>ROUND(E453*F453,2)</f>
        <v>153.1</v>
      </c>
      <c r="H453" s="11">
        <v>10</v>
      </c>
      <c r="I453" s="12">
        <v>16.95</v>
      </c>
      <c r="J453" s="13">
        <f>ROUND(H453*I453,2)</f>
        <v>169.5</v>
      </c>
    </row>
    <row r="454" spans="1:10" ht="40.799999999999997" x14ac:dyDescent="0.3">
      <c r="A454" s="14"/>
      <c r="B454" s="14"/>
      <c r="C454" s="14"/>
      <c r="D454" s="15" t="s">
        <v>643</v>
      </c>
      <c r="E454" s="14"/>
      <c r="F454" s="14"/>
      <c r="G454" s="14"/>
      <c r="H454" s="14"/>
      <c r="I454" s="14"/>
      <c r="J454" s="14"/>
    </row>
    <row r="455" spans="1:10" ht="20.399999999999999" x14ac:dyDescent="0.3">
      <c r="A455" s="10" t="s">
        <v>644</v>
      </c>
      <c r="B455" s="10" t="s">
        <v>19</v>
      </c>
      <c r="C455" s="10" t="s">
        <v>47</v>
      </c>
      <c r="D455" s="22" t="s">
        <v>645</v>
      </c>
      <c r="E455" s="11">
        <v>10.5</v>
      </c>
      <c r="F455" s="12">
        <v>15.74</v>
      </c>
      <c r="G455" s="13">
        <f>ROUND(E455*F455,2)</f>
        <v>165.27</v>
      </c>
      <c r="H455" s="11">
        <v>10.5</v>
      </c>
      <c r="I455" s="12">
        <v>23.68</v>
      </c>
      <c r="J455" s="13">
        <f>ROUND(H455*I455,2)</f>
        <v>248.64</v>
      </c>
    </row>
    <row r="456" spans="1:10" ht="40.799999999999997" x14ac:dyDescent="0.3">
      <c r="A456" s="14"/>
      <c r="B456" s="14"/>
      <c r="C456" s="14"/>
      <c r="D456" s="15" t="s">
        <v>646</v>
      </c>
      <c r="E456" s="14"/>
      <c r="F456" s="14"/>
      <c r="G456" s="14"/>
      <c r="H456" s="14"/>
      <c r="I456" s="14"/>
      <c r="J456" s="14"/>
    </row>
    <row r="457" spans="1:10" ht="20.399999999999999" x14ac:dyDescent="0.3">
      <c r="A457" s="10" t="s">
        <v>647</v>
      </c>
      <c r="B457" s="10" t="s">
        <v>19</v>
      </c>
      <c r="C457" s="10" t="s">
        <v>47</v>
      </c>
      <c r="D457" s="22" t="s">
        <v>648</v>
      </c>
      <c r="E457" s="11">
        <v>4</v>
      </c>
      <c r="F457" s="12">
        <v>16.329999999999998</v>
      </c>
      <c r="G457" s="13">
        <f>ROUND(E457*F457,2)</f>
        <v>65.319999999999993</v>
      </c>
      <c r="H457" s="11">
        <v>4</v>
      </c>
      <c r="I457" s="12">
        <v>18.52</v>
      </c>
      <c r="J457" s="13">
        <f>ROUND(H457*I457,2)</f>
        <v>74.08</v>
      </c>
    </row>
    <row r="458" spans="1:10" ht="40.799999999999997" x14ac:dyDescent="0.3">
      <c r="A458" s="14"/>
      <c r="B458" s="14"/>
      <c r="C458" s="14"/>
      <c r="D458" s="15" t="s">
        <v>649</v>
      </c>
      <c r="E458" s="14"/>
      <c r="F458" s="14"/>
      <c r="G458" s="14"/>
      <c r="H458" s="14"/>
      <c r="I458" s="14"/>
      <c r="J458" s="14"/>
    </row>
    <row r="459" spans="1:10" ht="20.399999999999999" x14ac:dyDescent="0.3">
      <c r="A459" s="10" t="s">
        <v>650</v>
      </c>
      <c r="B459" s="10" t="s">
        <v>19</v>
      </c>
      <c r="C459" s="10" t="s">
        <v>47</v>
      </c>
      <c r="D459" s="22" t="s">
        <v>651</v>
      </c>
      <c r="E459" s="11">
        <v>10</v>
      </c>
      <c r="F459" s="12">
        <v>21.82</v>
      </c>
      <c r="G459" s="13">
        <f>ROUND(E459*F459,2)</f>
        <v>218.2</v>
      </c>
      <c r="H459" s="11">
        <v>10</v>
      </c>
      <c r="I459" s="12">
        <v>32.19</v>
      </c>
      <c r="J459" s="13">
        <f>ROUND(H459*I459,2)</f>
        <v>321.89999999999998</v>
      </c>
    </row>
    <row r="460" spans="1:10" ht="40.799999999999997" x14ac:dyDescent="0.3">
      <c r="A460" s="14"/>
      <c r="B460" s="14"/>
      <c r="C460" s="14"/>
      <c r="D460" s="15" t="s">
        <v>652</v>
      </c>
      <c r="E460" s="14"/>
      <c r="F460" s="14"/>
      <c r="G460" s="14"/>
      <c r="H460" s="14"/>
      <c r="I460" s="14"/>
      <c r="J460" s="14"/>
    </row>
    <row r="461" spans="1:10" ht="20.399999999999999" x14ac:dyDescent="0.3">
      <c r="A461" s="10" t="s">
        <v>653</v>
      </c>
      <c r="B461" s="10" t="s">
        <v>19</v>
      </c>
      <c r="C461" s="10" t="s">
        <v>47</v>
      </c>
      <c r="D461" s="22" t="s">
        <v>654</v>
      </c>
      <c r="E461" s="11">
        <v>12</v>
      </c>
      <c r="F461" s="12">
        <v>21.85</v>
      </c>
      <c r="G461" s="13">
        <f>ROUND(E461*F461,2)</f>
        <v>262.2</v>
      </c>
      <c r="H461" s="11">
        <v>12</v>
      </c>
      <c r="I461" s="12">
        <v>20.64</v>
      </c>
      <c r="J461" s="13">
        <f>ROUND(H461*I461,2)</f>
        <v>247.68</v>
      </c>
    </row>
    <row r="462" spans="1:10" ht="40.799999999999997" x14ac:dyDescent="0.3">
      <c r="A462" s="14"/>
      <c r="B462" s="14"/>
      <c r="C462" s="14"/>
      <c r="D462" s="15" t="s">
        <v>655</v>
      </c>
      <c r="E462" s="14"/>
      <c r="F462" s="14"/>
      <c r="G462" s="14"/>
      <c r="H462" s="14"/>
      <c r="I462" s="14"/>
      <c r="J462" s="14"/>
    </row>
    <row r="463" spans="1:10" ht="20.399999999999999" x14ac:dyDescent="0.3">
      <c r="A463" s="10" t="s">
        <v>656</v>
      </c>
      <c r="B463" s="10" t="s">
        <v>19</v>
      </c>
      <c r="C463" s="10" t="s">
        <v>47</v>
      </c>
      <c r="D463" s="22" t="s">
        <v>657</v>
      </c>
      <c r="E463" s="11">
        <v>17</v>
      </c>
      <c r="F463" s="12">
        <v>32.54</v>
      </c>
      <c r="G463" s="13">
        <f>ROUND(E463*F463,2)</f>
        <v>553.17999999999995</v>
      </c>
      <c r="H463" s="11">
        <v>17</v>
      </c>
      <c r="I463" s="12">
        <v>22.97</v>
      </c>
      <c r="J463" s="13">
        <f>ROUND(H463*I463,2)</f>
        <v>390.49</v>
      </c>
    </row>
    <row r="464" spans="1:10" ht="40.799999999999997" x14ac:dyDescent="0.3">
      <c r="A464" s="14"/>
      <c r="B464" s="14"/>
      <c r="C464" s="14"/>
      <c r="D464" s="15" t="s">
        <v>658</v>
      </c>
      <c r="E464" s="14"/>
      <c r="F464" s="14"/>
      <c r="G464" s="14"/>
      <c r="H464" s="14"/>
      <c r="I464" s="14"/>
      <c r="J464" s="14"/>
    </row>
    <row r="465" spans="1:10" ht="20.399999999999999" x14ac:dyDescent="0.3">
      <c r="A465" s="10" t="s">
        <v>659</v>
      </c>
      <c r="B465" s="10" t="s">
        <v>19</v>
      </c>
      <c r="C465" s="10" t="s">
        <v>47</v>
      </c>
      <c r="D465" s="22" t="s">
        <v>660</v>
      </c>
      <c r="E465" s="11">
        <v>12.5</v>
      </c>
      <c r="F465" s="12">
        <v>34.71</v>
      </c>
      <c r="G465" s="13">
        <f>ROUND(E465*F465,2)</f>
        <v>433.88</v>
      </c>
      <c r="H465" s="11">
        <v>12.5</v>
      </c>
      <c r="I465" s="12">
        <v>24.13</v>
      </c>
      <c r="J465" s="13">
        <f>ROUND(H465*I465,2)</f>
        <v>301.63</v>
      </c>
    </row>
    <row r="466" spans="1:10" ht="40.799999999999997" x14ac:dyDescent="0.3">
      <c r="A466" s="14"/>
      <c r="B466" s="14"/>
      <c r="C466" s="14"/>
      <c r="D466" s="15" t="s">
        <v>661</v>
      </c>
      <c r="E466" s="14"/>
      <c r="F466" s="14"/>
      <c r="G466" s="14"/>
      <c r="H466" s="14"/>
      <c r="I466" s="14"/>
      <c r="J466" s="14"/>
    </row>
    <row r="467" spans="1:10" ht="20.399999999999999" x14ac:dyDescent="0.3">
      <c r="A467" s="10" t="s">
        <v>662</v>
      </c>
      <c r="B467" s="10" t="s">
        <v>19</v>
      </c>
      <c r="C467" s="10" t="s">
        <v>47</v>
      </c>
      <c r="D467" s="22" t="s">
        <v>663</v>
      </c>
      <c r="E467" s="11">
        <v>81</v>
      </c>
      <c r="F467" s="12">
        <v>34.18</v>
      </c>
      <c r="G467" s="13">
        <f>ROUND(E467*F467,2)</f>
        <v>2768.58</v>
      </c>
      <c r="H467" s="11">
        <v>81</v>
      </c>
      <c r="I467" s="12">
        <v>25.31</v>
      </c>
      <c r="J467" s="13">
        <f>ROUND(H467*I467,2)</f>
        <v>2050.11</v>
      </c>
    </row>
    <row r="468" spans="1:10" ht="40.799999999999997" x14ac:dyDescent="0.3">
      <c r="A468" s="14"/>
      <c r="B468" s="14"/>
      <c r="C468" s="14"/>
      <c r="D468" s="15" t="s">
        <v>664</v>
      </c>
      <c r="E468" s="14"/>
      <c r="F468" s="14"/>
      <c r="G468" s="14"/>
      <c r="H468" s="14"/>
      <c r="I468" s="14"/>
      <c r="J468" s="14"/>
    </row>
    <row r="469" spans="1:10" ht="20.399999999999999" x14ac:dyDescent="0.3">
      <c r="A469" s="10" t="s">
        <v>665</v>
      </c>
      <c r="B469" s="10" t="s">
        <v>19</v>
      </c>
      <c r="C469" s="10" t="s">
        <v>47</v>
      </c>
      <c r="D469" s="22" t="s">
        <v>666</v>
      </c>
      <c r="E469" s="11">
        <v>20</v>
      </c>
      <c r="F469" s="12">
        <v>49.14</v>
      </c>
      <c r="G469" s="13">
        <f>ROUND(E469*F469,2)</f>
        <v>982.8</v>
      </c>
      <c r="H469" s="11">
        <v>20</v>
      </c>
      <c r="I469" s="12">
        <v>27.53</v>
      </c>
      <c r="J469" s="13">
        <f>ROUND(H469*I469,2)</f>
        <v>550.6</v>
      </c>
    </row>
    <row r="470" spans="1:10" ht="40.799999999999997" x14ac:dyDescent="0.3">
      <c r="A470" s="14"/>
      <c r="B470" s="14"/>
      <c r="C470" s="14"/>
      <c r="D470" s="15" t="s">
        <v>667</v>
      </c>
      <c r="E470" s="14"/>
      <c r="F470" s="14"/>
      <c r="G470" s="14"/>
      <c r="H470" s="14"/>
      <c r="I470" s="14"/>
      <c r="J470" s="14"/>
    </row>
    <row r="471" spans="1:10" ht="20.399999999999999" x14ac:dyDescent="0.3">
      <c r="A471" s="10" t="s">
        <v>668</v>
      </c>
      <c r="B471" s="10" t="s">
        <v>19</v>
      </c>
      <c r="C471" s="10" t="s">
        <v>47</v>
      </c>
      <c r="D471" s="22" t="s">
        <v>669</v>
      </c>
      <c r="E471" s="11">
        <v>22</v>
      </c>
      <c r="F471" s="12">
        <v>56.6</v>
      </c>
      <c r="G471" s="13">
        <f>ROUND(E471*F471,2)</f>
        <v>1245.2</v>
      </c>
      <c r="H471" s="11">
        <v>22</v>
      </c>
      <c r="I471" s="12">
        <v>32.07</v>
      </c>
      <c r="J471" s="13">
        <f>ROUND(H471*I471,2)</f>
        <v>705.54</v>
      </c>
    </row>
    <row r="472" spans="1:10" ht="40.799999999999997" x14ac:dyDescent="0.3">
      <c r="A472" s="14"/>
      <c r="B472" s="14"/>
      <c r="C472" s="14"/>
      <c r="D472" s="15" t="s">
        <v>670</v>
      </c>
      <c r="E472" s="14"/>
      <c r="F472" s="14"/>
      <c r="G472" s="14"/>
      <c r="H472" s="14"/>
      <c r="I472" s="14"/>
      <c r="J472" s="14"/>
    </row>
    <row r="473" spans="1:10" ht="20.399999999999999" x14ac:dyDescent="0.3">
      <c r="A473" s="10" t="s">
        <v>671</v>
      </c>
      <c r="B473" s="10" t="s">
        <v>19</v>
      </c>
      <c r="C473" s="10" t="s">
        <v>47</v>
      </c>
      <c r="D473" s="22" t="s">
        <v>672</v>
      </c>
      <c r="E473" s="11">
        <v>3.7</v>
      </c>
      <c r="F473" s="12">
        <v>52.04</v>
      </c>
      <c r="G473" s="13">
        <f>ROUND(E473*F473,2)</f>
        <v>192.55</v>
      </c>
      <c r="H473" s="11">
        <v>3.7</v>
      </c>
      <c r="I473" s="12">
        <v>25.63</v>
      </c>
      <c r="J473" s="13">
        <f>ROUND(H473*I473,2)</f>
        <v>94.83</v>
      </c>
    </row>
    <row r="474" spans="1:10" ht="40.799999999999997" x14ac:dyDescent="0.3">
      <c r="A474" s="14"/>
      <c r="B474" s="14"/>
      <c r="C474" s="14"/>
      <c r="D474" s="15" t="s">
        <v>673</v>
      </c>
      <c r="E474" s="14"/>
      <c r="F474" s="14"/>
      <c r="G474" s="14"/>
      <c r="H474" s="14"/>
      <c r="I474" s="14"/>
      <c r="J474" s="14"/>
    </row>
    <row r="475" spans="1:10" ht="20.399999999999999" x14ac:dyDescent="0.3">
      <c r="A475" s="10" t="s">
        <v>674</v>
      </c>
      <c r="B475" s="10" t="s">
        <v>19</v>
      </c>
      <c r="C475" s="10" t="s">
        <v>47</v>
      </c>
      <c r="D475" s="22" t="s">
        <v>675</v>
      </c>
      <c r="E475" s="11">
        <v>3.7</v>
      </c>
      <c r="F475" s="12">
        <v>67.180000000000007</v>
      </c>
      <c r="G475" s="13">
        <f>ROUND(E475*F475,2)</f>
        <v>248.57</v>
      </c>
      <c r="H475" s="11">
        <v>3.7</v>
      </c>
      <c r="I475" s="12">
        <v>46.64</v>
      </c>
      <c r="J475" s="13">
        <f>ROUND(H475*I475,2)</f>
        <v>172.57</v>
      </c>
    </row>
    <row r="476" spans="1:10" ht="30.6" x14ac:dyDescent="0.3">
      <c r="A476" s="14"/>
      <c r="B476" s="14"/>
      <c r="C476" s="14"/>
      <c r="D476" s="15" t="s">
        <v>676</v>
      </c>
      <c r="E476" s="14"/>
      <c r="F476" s="14"/>
      <c r="G476" s="14"/>
      <c r="H476" s="14"/>
      <c r="I476" s="14"/>
      <c r="J476" s="14"/>
    </row>
    <row r="477" spans="1:10" ht="20.399999999999999" x14ac:dyDescent="0.3">
      <c r="A477" s="10" t="s">
        <v>677</v>
      </c>
      <c r="B477" s="10" t="s">
        <v>19</v>
      </c>
      <c r="C477" s="10" t="s">
        <v>47</v>
      </c>
      <c r="D477" s="22" t="s">
        <v>678</v>
      </c>
      <c r="E477" s="11">
        <v>3.7</v>
      </c>
      <c r="F477" s="12">
        <v>69.069999999999993</v>
      </c>
      <c r="G477" s="13">
        <f>ROUND(E477*F477,2)</f>
        <v>255.56</v>
      </c>
      <c r="H477" s="11">
        <v>3.7</v>
      </c>
      <c r="I477" s="12">
        <v>49.82</v>
      </c>
      <c r="J477" s="13">
        <f>ROUND(H477*I477,2)</f>
        <v>184.33</v>
      </c>
    </row>
    <row r="478" spans="1:10" ht="30.6" x14ac:dyDescent="0.3">
      <c r="A478" s="14"/>
      <c r="B478" s="14"/>
      <c r="C478" s="14"/>
      <c r="D478" s="15" t="s">
        <v>679</v>
      </c>
      <c r="E478" s="14"/>
      <c r="F478" s="14"/>
      <c r="G478" s="14"/>
      <c r="H478" s="14"/>
      <c r="I478" s="14"/>
      <c r="J478" s="14"/>
    </row>
    <row r="479" spans="1:10" ht="20.399999999999999" x14ac:dyDescent="0.3">
      <c r="A479" s="10" t="s">
        <v>680</v>
      </c>
      <c r="B479" s="10" t="s">
        <v>19</v>
      </c>
      <c r="C479" s="10" t="s">
        <v>47</v>
      </c>
      <c r="D479" s="22" t="s">
        <v>681</v>
      </c>
      <c r="E479" s="11">
        <v>3.7</v>
      </c>
      <c r="F479" s="12">
        <v>72.41</v>
      </c>
      <c r="G479" s="13">
        <f>ROUND(E479*F479,2)</f>
        <v>267.92</v>
      </c>
      <c r="H479" s="11">
        <v>3.7</v>
      </c>
      <c r="I479" s="12">
        <v>51.99</v>
      </c>
      <c r="J479" s="13">
        <f>ROUND(H479*I479,2)</f>
        <v>192.36</v>
      </c>
    </row>
    <row r="480" spans="1:10" ht="30.6" x14ac:dyDescent="0.3">
      <c r="A480" s="14"/>
      <c r="B480" s="14"/>
      <c r="C480" s="14"/>
      <c r="D480" s="15" t="s">
        <v>682</v>
      </c>
      <c r="E480" s="14"/>
      <c r="F480" s="14"/>
      <c r="G480" s="14"/>
      <c r="H480" s="14"/>
      <c r="I480" s="14"/>
      <c r="J480" s="14"/>
    </row>
    <row r="481" spans="1:10" ht="20.399999999999999" x14ac:dyDescent="0.3">
      <c r="A481" s="10" t="s">
        <v>683</v>
      </c>
      <c r="B481" s="10" t="s">
        <v>19</v>
      </c>
      <c r="C481" s="10" t="s">
        <v>47</v>
      </c>
      <c r="D481" s="22" t="s">
        <v>684</v>
      </c>
      <c r="E481" s="11">
        <v>7.6</v>
      </c>
      <c r="F481" s="12">
        <v>100.77</v>
      </c>
      <c r="G481" s="13">
        <f>ROUND(E481*F481,2)</f>
        <v>765.85</v>
      </c>
      <c r="H481" s="11">
        <v>7.6</v>
      </c>
      <c r="I481" s="12">
        <v>56.53</v>
      </c>
      <c r="J481" s="13">
        <f>ROUND(H481*I481,2)</f>
        <v>429.63</v>
      </c>
    </row>
    <row r="482" spans="1:10" ht="30.6" x14ac:dyDescent="0.3">
      <c r="A482" s="14"/>
      <c r="B482" s="14"/>
      <c r="C482" s="14"/>
      <c r="D482" s="15" t="s">
        <v>685</v>
      </c>
      <c r="E482" s="14"/>
      <c r="F482" s="14"/>
      <c r="G482" s="14"/>
      <c r="H482" s="14"/>
      <c r="I482" s="14"/>
      <c r="J482" s="14"/>
    </row>
    <row r="483" spans="1:10" ht="20.399999999999999" x14ac:dyDescent="0.3">
      <c r="A483" s="10" t="s">
        <v>686</v>
      </c>
      <c r="B483" s="10" t="s">
        <v>19</v>
      </c>
      <c r="C483" s="10" t="s">
        <v>47</v>
      </c>
      <c r="D483" s="22" t="s">
        <v>687</v>
      </c>
      <c r="E483" s="11">
        <v>36</v>
      </c>
      <c r="F483" s="12">
        <v>105.22</v>
      </c>
      <c r="G483" s="13">
        <f>ROUND(E483*F483,2)</f>
        <v>3787.92</v>
      </c>
      <c r="H483" s="11">
        <v>36</v>
      </c>
      <c r="I483" s="12">
        <v>60.04</v>
      </c>
      <c r="J483" s="13">
        <f>ROUND(H483*I483,2)</f>
        <v>2161.44</v>
      </c>
    </row>
    <row r="484" spans="1:10" ht="30.6" x14ac:dyDescent="0.3">
      <c r="A484" s="14"/>
      <c r="B484" s="14"/>
      <c r="C484" s="14"/>
      <c r="D484" s="15" t="s">
        <v>688</v>
      </c>
      <c r="E484" s="14"/>
      <c r="F484" s="14"/>
      <c r="G484" s="14"/>
      <c r="H484" s="14"/>
      <c r="I484" s="14"/>
      <c r="J484" s="14"/>
    </row>
    <row r="485" spans="1:10" ht="20.399999999999999" x14ac:dyDescent="0.3">
      <c r="A485" s="10" t="s">
        <v>689</v>
      </c>
      <c r="B485" s="10" t="s">
        <v>19</v>
      </c>
      <c r="C485" s="10" t="s">
        <v>47</v>
      </c>
      <c r="D485" s="22" t="s">
        <v>690</v>
      </c>
      <c r="E485" s="11">
        <v>23</v>
      </c>
      <c r="F485" s="12">
        <v>6.73</v>
      </c>
      <c r="G485" s="13">
        <f>ROUND(E485*F485,2)</f>
        <v>154.79</v>
      </c>
      <c r="H485" s="11">
        <v>23</v>
      </c>
      <c r="I485" s="12">
        <v>6.73</v>
      </c>
      <c r="J485" s="13">
        <f>ROUND(H485*I485,2)</f>
        <v>154.79</v>
      </c>
    </row>
    <row r="486" spans="1:10" ht="30.6" x14ac:dyDescent="0.3">
      <c r="A486" s="14"/>
      <c r="B486" s="14"/>
      <c r="C486" s="14"/>
      <c r="D486" s="15" t="s">
        <v>691</v>
      </c>
      <c r="E486" s="14"/>
      <c r="F486" s="14"/>
      <c r="G486" s="14"/>
      <c r="H486" s="14"/>
      <c r="I486" s="14"/>
      <c r="J486" s="14"/>
    </row>
    <row r="487" spans="1:10" ht="20.399999999999999" x14ac:dyDescent="0.3">
      <c r="A487" s="10" t="s">
        <v>692</v>
      </c>
      <c r="B487" s="10" t="s">
        <v>19</v>
      </c>
      <c r="C487" s="10" t="s">
        <v>47</v>
      </c>
      <c r="D487" s="22" t="s">
        <v>693</v>
      </c>
      <c r="E487" s="11">
        <v>46</v>
      </c>
      <c r="F487" s="12">
        <v>7.43</v>
      </c>
      <c r="G487" s="13">
        <f>ROUND(E487*F487,2)</f>
        <v>341.78</v>
      </c>
      <c r="H487" s="11">
        <v>46</v>
      </c>
      <c r="I487" s="12">
        <v>7.43</v>
      </c>
      <c r="J487" s="13">
        <f>ROUND(H487*I487,2)</f>
        <v>341.78</v>
      </c>
    </row>
    <row r="488" spans="1:10" ht="30.6" x14ac:dyDescent="0.3">
      <c r="A488" s="14"/>
      <c r="B488" s="14"/>
      <c r="C488" s="14"/>
      <c r="D488" s="15" t="s">
        <v>694</v>
      </c>
      <c r="E488" s="14"/>
      <c r="F488" s="14"/>
      <c r="G488" s="14"/>
      <c r="H488" s="14"/>
      <c r="I488" s="14"/>
      <c r="J488" s="14"/>
    </row>
    <row r="489" spans="1:10" ht="20.399999999999999" x14ac:dyDescent="0.3">
      <c r="A489" s="10" t="s">
        <v>695</v>
      </c>
      <c r="B489" s="10" t="s">
        <v>19</v>
      </c>
      <c r="C489" s="10" t="s">
        <v>69</v>
      </c>
      <c r="D489" s="22" t="s">
        <v>696</v>
      </c>
      <c r="E489" s="11">
        <v>40</v>
      </c>
      <c r="F489" s="12">
        <v>68.48</v>
      </c>
      <c r="G489" s="13">
        <f>ROUND(E489*F489,2)</f>
        <v>2739.2</v>
      </c>
      <c r="H489" s="11">
        <v>40</v>
      </c>
      <c r="I489" s="12">
        <v>68.47</v>
      </c>
      <c r="J489" s="13">
        <f>ROUND(H489*I489,2)</f>
        <v>2738.8</v>
      </c>
    </row>
    <row r="490" spans="1:10" ht="51" x14ac:dyDescent="0.3">
      <c r="A490" s="14"/>
      <c r="B490" s="14"/>
      <c r="C490" s="14"/>
      <c r="D490" s="15" t="s">
        <v>697</v>
      </c>
      <c r="E490" s="14"/>
      <c r="F490" s="14"/>
      <c r="G490" s="14"/>
      <c r="H490" s="14"/>
      <c r="I490" s="14"/>
      <c r="J490" s="14"/>
    </row>
    <row r="491" spans="1:10" ht="20.399999999999999" x14ac:dyDescent="0.3">
      <c r="A491" s="10" t="s">
        <v>698</v>
      </c>
      <c r="B491" s="10" t="s">
        <v>19</v>
      </c>
      <c r="C491" s="10" t="s">
        <v>30</v>
      </c>
      <c r="D491" s="22" t="s">
        <v>699</v>
      </c>
      <c r="E491" s="11">
        <v>2</v>
      </c>
      <c r="F491" s="12">
        <v>697.75</v>
      </c>
      <c r="G491" s="13">
        <f>ROUND(E491*F491,2)</f>
        <v>1395.5</v>
      </c>
      <c r="H491" s="11">
        <v>2</v>
      </c>
      <c r="I491" s="12">
        <v>624.53</v>
      </c>
      <c r="J491" s="13">
        <f>ROUND(H491*I491,2)</f>
        <v>1249.06</v>
      </c>
    </row>
    <row r="492" spans="1:10" ht="193.8" x14ac:dyDescent="0.3">
      <c r="A492" s="14"/>
      <c r="B492" s="14"/>
      <c r="C492" s="14"/>
      <c r="D492" s="15" t="s">
        <v>700</v>
      </c>
      <c r="E492" s="14"/>
      <c r="F492" s="14"/>
      <c r="G492" s="14"/>
      <c r="H492" s="14"/>
      <c r="I492" s="14"/>
      <c r="J492" s="14"/>
    </row>
    <row r="493" spans="1:10" ht="20.399999999999999" x14ac:dyDescent="0.3">
      <c r="A493" s="10" t="s">
        <v>701</v>
      </c>
      <c r="B493" s="10" t="s">
        <v>19</v>
      </c>
      <c r="C493" s="10" t="s">
        <v>30</v>
      </c>
      <c r="D493" s="22" t="s">
        <v>702</v>
      </c>
      <c r="E493" s="11">
        <v>2</v>
      </c>
      <c r="F493" s="12">
        <v>891.47</v>
      </c>
      <c r="G493" s="13">
        <f>ROUND(E493*F493,2)</f>
        <v>1782.94</v>
      </c>
      <c r="H493" s="11">
        <v>2</v>
      </c>
      <c r="I493" s="12">
        <v>1237.18</v>
      </c>
      <c r="J493" s="13">
        <f>ROUND(H493*I493,2)</f>
        <v>2474.36</v>
      </c>
    </row>
    <row r="494" spans="1:10" ht="112.2" x14ac:dyDescent="0.3">
      <c r="A494" s="14"/>
      <c r="B494" s="14"/>
      <c r="C494" s="14"/>
      <c r="D494" s="15" t="s">
        <v>703</v>
      </c>
      <c r="E494" s="14"/>
      <c r="F494" s="14"/>
      <c r="G494" s="14"/>
      <c r="H494" s="14"/>
      <c r="I494" s="14"/>
      <c r="J494" s="14"/>
    </row>
    <row r="495" spans="1:10" x14ac:dyDescent="0.3">
      <c r="A495" s="14"/>
      <c r="B495" s="14"/>
      <c r="C495" s="14"/>
      <c r="D495" s="23" t="s">
        <v>704</v>
      </c>
      <c r="E495" s="11">
        <v>1</v>
      </c>
      <c r="F495" s="9">
        <f>G439+G441+G443+G445+G447+G449+G451+G453+G455+G457+G459+G461+G463+G465+G467+G469+G471+G473+G475+G477+G479+G481+G483+G485+G487+G489+G491+G493</f>
        <v>69157.599999999977</v>
      </c>
      <c r="G495" s="9">
        <f>ROUND(F495*E495,2)</f>
        <v>69157.600000000006</v>
      </c>
      <c r="H495" s="11">
        <v>1</v>
      </c>
      <c r="I495" s="12">
        <v>69728.960000000006</v>
      </c>
      <c r="J495" s="9">
        <f>ROUND(I495*H495,2)</f>
        <v>69728.960000000006</v>
      </c>
    </row>
    <row r="496" spans="1:10" ht="0.9" customHeight="1" x14ac:dyDescent="0.3">
      <c r="A496" s="17"/>
      <c r="B496" s="17"/>
      <c r="C496" s="17"/>
      <c r="D496" s="24"/>
      <c r="E496" s="17"/>
      <c r="F496" s="17"/>
      <c r="G496" s="17"/>
      <c r="H496" s="17"/>
      <c r="I496" s="17"/>
      <c r="J496" s="17"/>
    </row>
    <row r="497" spans="1:10" x14ac:dyDescent="0.3">
      <c r="A497" s="18" t="s">
        <v>705</v>
      </c>
      <c r="B497" s="18" t="s">
        <v>15</v>
      </c>
      <c r="C497" s="18" t="s">
        <v>16</v>
      </c>
      <c r="D497" s="25" t="s">
        <v>706</v>
      </c>
      <c r="E497" s="19">
        <f t="shared" ref="E497:J497" si="35">E534</f>
        <v>1</v>
      </c>
      <c r="F497" s="9">
        <f t="shared" si="35"/>
        <v>43830.47</v>
      </c>
      <c r="G497" s="9">
        <f t="shared" si="35"/>
        <v>43830.47</v>
      </c>
      <c r="H497" s="19">
        <f t="shared" si="35"/>
        <v>1</v>
      </c>
      <c r="I497" s="9">
        <f t="shared" si="35"/>
        <v>42749.2</v>
      </c>
      <c r="J497" s="9">
        <f t="shared" si="35"/>
        <v>42749.2</v>
      </c>
    </row>
    <row r="498" spans="1:10" ht="20.399999999999999" x14ac:dyDescent="0.3">
      <c r="A498" s="10" t="s">
        <v>707</v>
      </c>
      <c r="B498" s="10" t="s">
        <v>19</v>
      </c>
      <c r="C498" s="10" t="s">
        <v>30</v>
      </c>
      <c r="D498" s="22" t="s">
        <v>708</v>
      </c>
      <c r="E498" s="11">
        <v>20</v>
      </c>
      <c r="F498" s="12">
        <v>135.5</v>
      </c>
      <c r="G498" s="13">
        <f>ROUND(E498*F498,2)</f>
        <v>2710</v>
      </c>
      <c r="H498" s="11">
        <v>20</v>
      </c>
      <c r="I498" s="12">
        <v>161.44</v>
      </c>
      <c r="J498" s="13">
        <f>ROUND(H498*I498,2)</f>
        <v>3228.8</v>
      </c>
    </row>
    <row r="499" spans="1:10" ht="112.2" x14ac:dyDescent="0.3">
      <c r="A499" s="14"/>
      <c r="B499" s="14"/>
      <c r="C499" s="14"/>
      <c r="D499" s="15" t="s">
        <v>709</v>
      </c>
      <c r="E499" s="14"/>
      <c r="F499" s="14"/>
      <c r="G499" s="14"/>
      <c r="H499" s="14"/>
      <c r="I499" s="14"/>
      <c r="J499" s="14"/>
    </row>
    <row r="500" spans="1:10" ht="20.399999999999999" x14ac:dyDescent="0.3">
      <c r="A500" s="10" t="s">
        <v>710</v>
      </c>
      <c r="B500" s="10" t="s">
        <v>19</v>
      </c>
      <c r="C500" s="10" t="s">
        <v>30</v>
      </c>
      <c r="D500" s="22" t="s">
        <v>711</v>
      </c>
      <c r="E500" s="11">
        <v>48</v>
      </c>
      <c r="F500" s="12">
        <v>155.88999999999999</v>
      </c>
      <c r="G500" s="13">
        <f>ROUND(E500*F500,2)</f>
        <v>7482.72</v>
      </c>
      <c r="H500" s="11">
        <v>48</v>
      </c>
      <c r="I500" s="12">
        <v>193.03</v>
      </c>
      <c r="J500" s="13">
        <f>ROUND(H500*I500,2)</f>
        <v>9265.44</v>
      </c>
    </row>
    <row r="501" spans="1:10" ht="112.2" x14ac:dyDescent="0.3">
      <c r="A501" s="14"/>
      <c r="B501" s="14"/>
      <c r="C501" s="14"/>
      <c r="D501" s="15" t="s">
        <v>712</v>
      </c>
      <c r="E501" s="14"/>
      <c r="F501" s="14"/>
      <c r="G501" s="14"/>
      <c r="H501" s="14"/>
      <c r="I501" s="14"/>
      <c r="J501" s="14"/>
    </row>
    <row r="502" spans="1:10" x14ac:dyDescent="0.3">
      <c r="A502" s="10" t="s">
        <v>713</v>
      </c>
      <c r="B502" s="10" t="s">
        <v>19</v>
      </c>
      <c r="C502" s="10" t="s">
        <v>30</v>
      </c>
      <c r="D502" s="22" t="s">
        <v>714</v>
      </c>
      <c r="E502" s="11">
        <v>14</v>
      </c>
      <c r="F502" s="12">
        <v>409.11</v>
      </c>
      <c r="G502" s="13">
        <f>ROUND(E502*F502,2)</f>
        <v>5727.54</v>
      </c>
      <c r="H502" s="11">
        <v>14</v>
      </c>
      <c r="I502" s="12">
        <v>601.9</v>
      </c>
      <c r="J502" s="13">
        <f>ROUND(H502*I502,2)</f>
        <v>8426.6</v>
      </c>
    </row>
    <row r="503" spans="1:10" ht="153" x14ac:dyDescent="0.3">
      <c r="A503" s="14"/>
      <c r="B503" s="14"/>
      <c r="C503" s="14"/>
      <c r="D503" s="15" t="s">
        <v>715</v>
      </c>
      <c r="E503" s="14"/>
      <c r="F503" s="14"/>
      <c r="G503" s="14"/>
      <c r="H503" s="14"/>
      <c r="I503" s="14"/>
      <c r="J503" s="14"/>
    </row>
    <row r="504" spans="1:10" ht="20.399999999999999" x14ac:dyDescent="0.3">
      <c r="A504" s="10" t="s">
        <v>716</v>
      </c>
      <c r="B504" s="10" t="s">
        <v>19</v>
      </c>
      <c r="C504" s="10" t="s">
        <v>30</v>
      </c>
      <c r="D504" s="22" t="s">
        <v>717</v>
      </c>
      <c r="E504" s="11">
        <v>20</v>
      </c>
      <c r="F504" s="12">
        <v>81.489999999999995</v>
      </c>
      <c r="G504" s="13">
        <f>ROUND(E504*F504,2)</f>
        <v>1629.8</v>
      </c>
      <c r="H504" s="11">
        <v>20</v>
      </c>
      <c r="I504" s="12">
        <v>109.35</v>
      </c>
      <c r="J504" s="13">
        <f>ROUND(H504*I504,2)</f>
        <v>2187</v>
      </c>
    </row>
    <row r="505" spans="1:10" ht="102" x14ac:dyDescent="0.3">
      <c r="A505" s="14"/>
      <c r="B505" s="14"/>
      <c r="C505" s="14"/>
      <c r="D505" s="15" t="s">
        <v>718</v>
      </c>
      <c r="E505" s="14"/>
      <c r="F505" s="14"/>
      <c r="G505" s="14"/>
      <c r="H505" s="14"/>
      <c r="I505" s="14"/>
      <c r="J505" s="14"/>
    </row>
    <row r="506" spans="1:10" ht="20.399999999999999" x14ac:dyDescent="0.3">
      <c r="A506" s="10" t="s">
        <v>719</v>
      </c>
      <c r="B506" s="10" t="s">
        <v>19</v>
      </c>
      <c r="C506" s="10" t="s">
        <v>30</v>
      </c>
      <c r="D506" s="22" t="s">
        <v>720</v>
      </c>
      <c r="E506" s="11">
        <v>20</v>
      </c>
      <c r="F506" s="12">
        <v>66.989999999999995</v>
      </c>
      <c r="G506" s="13">
        <f>ROUND(E506*F506,2)</f>
        <v>1339.8</v>
      </c>
      <c r="H506" s="11">
        <v>20</v>
      </c>
      <c r="I506" s="12">
        <v>89.99</v>
      </c>
      <c r="J506" s="13">
        <f>ROUND(H506*I506,2)</f>
        <v>1799.8</v>
      </c>
    </row>
    <row r="507" spans="1:10" ht="102" x14ac:dyDescent="0.3">
      <c r="A507" s="14"/>
      <c r="B507" s="14"/>
      <c r="C507" s="14"/>
      <c r="D507" s="15" t="s">
        <v>721</v>
      </c>
      <c r="E507" s="14"/>
      <c r="F507" s="14"/>
      <c r="G507" s="14"/>
      <c r="H507" s="14"/>
      <c r="I507" s="14"/>
      <c r="J507" s="14"/>
    </row>
    <row r="508" spans="1:10" ht="20.399999999999999" x14ac:dyDescent="0.3">
      <c r="A508" s="10" t="s">
        <v>722</v>
      </c>
      <c r="B508" s="10" t="s">
        <v>19</v>
      </c>
      <c r="C508" s="10" t="s">
        <v>30</v>
      </c>
      <c r="D508" s="22" t="s">
        <v>723</v>
      </c>
      <c r="E508" s="11">
        <v>12</v>
      </c>
      <c r="F508" s="12">
        <v>76.69</v>
      </c>
      <c r="G508" s="13">
        <f>ROUND(E508*F508,2)</f>
        <v>920.28</v>
      </c>
      <c r="H508" s="11">
        <v>12</v>
      </c>
      <c r="I508" s="12">
        <v>101.71</v>
      </c>
      <c r="J508" s="13">
        <f>ROUND(H508*I508,2)</f>
        <v>1220.52</v>
      </c>
    </row>
    <row r="509" spans="1:10" ht="102" x14ac:dyDescent="0.3">
      <c r="A509" s="14"/>
      <c r="B509" s="14"/>
      <c r="C509" s="14"/>
      <c r="D509" s="15" t="s">
        <v>724</v>
      </c>
      <c r="E509" s="14"/>
      <c r="F509" s="14"/>
      <c r="G509" s="14"/>
      <c r="H509" s="14"/>
      <c r="I509" s="14"/>
      <c r="J509" s="14"/>
    </row>
    <row r="510" spans="1:10" ht="20.399999999999999" x14ac:dyDescent="0.3">
      <c r="A510" s="10" t="s">
        <v>725</v>
      </c>
      <c r="B510" s="10" t="s">
        <v>19</v>
      </c>
      <c r="C510" s="10" t="s">
        <v>30</v>
      </c>
      <c r="D510" s="22" t="s">
        <v>726</v>
      </c>
      <c r="E510" s="11">
        <v>2</v>
      </c>
      <c r="F510" s="12">
        <v>174.49</v>
      </c>
      <c r="G510" s="13">
        <f>ROUND(E510*F510,2)</f>
        <v>348.98</v>
      </c>
      <c r="H510" s="11">
        <v>2</v>
      </c>
      <c r="I510" s="12">
        <v>241.31</v>
      </c>
      <c r="J510" s="13">
        <f>ROUND(H510*I510,2)</f>
        <v>482.62</v>
      </c>
    </row>
    <row r="511" spans="1:10" ht="102" x14ac:dyDescent="0.3">
      <c r="A511" s="14"/>
      <c r="B511" s="14"/>
      <c r="C511" s="14"/>
      <c r="D511" s="15" t="s">
        <v>727</v>
      </c>
      <c r="E511" s="14"/>
      <c r="F511" s="14"/>
      <c r="G511" s="14"/>
      <c r="H511" s="14"/>
      <c r="I511" s="14"/>
      <c r="J511" s="14"/>
    </row>
    <row r="512" spans="1:10" ht="20.399999999999999" x14ac:dyDescent="0.3">
      <c r="A512" s="10" t="s">
        <v>728</v>
      </c>
      <c r="B512" s="10" t="s">
        <v>19</v>
      </c>
      <c r="C512" s="10" t="s">
        <v>30</v>
      </c>
      <c r="D512" s="22" t="s">
        <v>729</v>
      </c>
      <c r="E512" s="11">
        <v>2</v>
      </c>
      <c r="F512" s="12">
        <v>90.26</v>
      </c>
      <c r="G512" s="13">
        <f>ROUND(E512*F512,2)</f>
        <v>180.52</v>
      </c>
      <c r="H512" s="11">
        <v>2</v>
      </c>
      <c r="I512" s="12">
        <v>120.05</v>
      </c>
      <c r="J512" s="13">
        <f>ROUND(H512*I512,2)</f>
        <v>240.1</v>
      </c>
    </row>
    <row r="513" spans="1:10" ht="102" x14ac:dyDescent="0.3">
      <c r="A513" s="14"/>
      <c r="B513" s="14"/>
      <c r="C513" s="14"/>
      <c r="D513" s="15" t="s">
        <v>730</v>
      </c>
      <c r="E513" s="14"/>
      <c r="F513" s="14"/>
      <c r="G513" s="14"/>
      <c r="H513" s="14"/>
      <c r="I513" s="14"/>
      <c r="J513" s="14"/>
    </row>
    <row r="514" spans="1:10" ht="20.399999999999999" x14ac:dyDescent="0.3">
      <c r="A514" s="10" t="s">
        <v>731</v>
      </c>
      <c r="B514" s="10" t="s">
        <v>19</v>
      </c>
      <c r="C514" s="10" t="s">
        <v>30</v>
      </c>
      <c r="D514" s="22" t="s">
        <v>732</v>
      </c>
      <c r="E514" s="11">
        <v>2</v>
      </c>
      <c r="F514" s="12">
        <v>129.1</v>
      </c>
      <c r="G514" s="13">
        <f>ROUND(E514*F514,2)</f>
        <v>258.2</v>
      </c>
      <c r="H514" s="11">
        <v>2</v>
      </c>
      <c r="I514" s="12">
        <v>341.61</v>
      </c>
      <c r="J514" s="13">
        <f>ROUND(H514*I514,2)</f>
        <v>683.22</v>
      </c>
    </row>
    <row r="515" spans="1:10" ht="173.4" x14ac:dyDescent="0.3">
      <c r="A515" s="14"/>
      <c r="B515" s="14"/>
      <c r="C515" s="14"/>
      <c r="D515" s="15" t="s">
        <v>733</v>
      </c>
      <c r="E515" s="14"/>
      <c r="F515" s="14"/>
      <c r="G515" s="14"/>
      <c r="H515" s="14"/>
      <c r="I515" s="14"/>
      <c r="J515" s="14"/>
    </row>
    <row r="516" spans="1:10" ht="20.399999999999999" x14ac:dyDescent="0.3">
      <c r="A516" s="10" t="s">
        <v>734</v>
      </c>
      <c r="B516" s="10" t="s">
        <v>19</v>
      </c>
      <c r="C516" s="10" t="s">
        <v>30</v>
      </c>
      <c r="D516" s="22" t="s">
        <v>735</v>
      </c>
      <c r="E516" s="11">
        <v>4</v>
      </c>
      <c r="F516" s="12">
        <v>314.10000000000002</v>
      </c>
      <c r="G516" s="13">
        <f>ROUND(E516*F516,2)</f>
        <v>1256.4000000000001</v>
      </c>
      <c r="H516" s="11">
        <v>4</v>
      </c>
      <c r="I516" s="12">
        <v>631.52</v>
      </c>
      <c r="J516" s="13">
        <f>ROUND(H516*I516,2)</f>
        <v>2526.08</v>
      </c>
    </row>
    <row r="517" spans="1:10" ht="173.4" x14ac:dyDescent="0.3">
      <c r="A517" s="14"/>
      <c r="B517" s="14"/>
      <c r="C517" s="14"/>
      <c r="D517" s="15" t="s">
        <v>736</v>
      </c>
      <c r="E517" s="14"/>
      <c r="F517" s="14"/>
      <c r="G517" s="14"/>
      <c r="H517" s="14"/>
      <c r="I517" s="14"/>
      <c r="J517" s="14"/>
    </row>
    <row r="518" spans="1:10" ht="20.399999999999999" x14ac:dyDescent="0.3">
      <c r="A518" s="10" t="s">
        <v>737</v>
      </c>
      <c r="B518" s="10" t="s">
        <v>19</v>
      </c>
      <c r="C518" s="10" t="s">
        <v>30</v>
      </c>
      <c r="D518" s="22" t="s">
        <v>738</v>
      </c>
      <c r="E518" s="11">
        <v>2</v>
      </c>
      <c r="F518" s="12">
        <v>404.1</v>
      </c>
      <c r="G518" s="13">
        <f>ROUND(E518*F518,2)</f>
        <v>808.2</v>
      </c>
      <c r="H518" s="11">
        <v>2</v>
      </c>
      <c r="I518" s="12">
        <v>819.52</v>
      </c>
      <c r="J518" s="13">
        <f>ROUND(H518*I518,2)</f>
        <v>1639.04</v>
      </c>
    </row>
    <row r="519" spans="1:10" ht="173.4" x14ac:dyDescent="0.3">
      <c r="A519" s="14"/>
      <c r="B519" s="14"/>
      <c r="C519" s="14"/>
      <c r="D519" s="15" t="s">
        <v>739</v>
      </c>
      <c r="E519" s="14"/>
      <c r="F519" s="14"/>
      <c r="G519" s="14"/>
      <c r="H519" s="14"/>
      <c r="I519" s="14"/>
      <c r="J519" s="14"/>
    </row>
    <row r="520" spans="1:10" ht="20.399999999999999" x14ac:dyDescent="0.3">
      <c r="A520" s="10" t="s">
        <v>740</v>
      </c>
      <c r="B520" s="10" t="s">
        <v>19</v>
      </c>
      <c r="C520" s="10" t="s">
        <v>30</v>
      </c>
      <c r="D520" s="22" t="s">
        <v>741</v>
      </c>
      <c r="E520" s="11">
        <v>2</v>
      </c>
      <c r="F520" s="12">
        <v>181.6</v>
      </c>
      <c r="G520" s="13">
        <f>ROUND(E520*F520,2)</f>
        <v>363.2</v>
      </c>
      <c r="H520" s="11">
        <v>2</v>
      </c>
      <c r="I520" s="12">
        <v>370.65</v>
      </c>
      <c r="J520" s="13">
        <f>ROUND(H520*I520,2)</f>
        <v>741.3</v>
      </c>
    </row>
    <row r="521" spans="1:10" ht="51" x14ac:dyDescent="0.3">
      <c r="A521" s="14"/>
      <c r="B521" s="14"/>
      <c r="C521" s="14"/>
      <c r="D521" s="15" t="s">
        <v>742</v>
      </c>
      <c r="E521" s="14"/>
      <c r="F521" s="14"/>
      <c r="G521" s="14"/>
      <c r="H521" s="14"/>
      <c r="I521" s="14"/>
      <c r="J521" s="14"/>
    </row>
    <row r="522" spans="1:10" ht="20.399999999999999" x14ac:dyDescent="0.3">
      <c r="A522" s="10" t="s">
        <v>743</v>
      </c>
      <c r="B522" s="10" t="s">
        <v>19</v>
      </c>
      <c r="C522" s="10" t="s">
        <v>30</v>
      </c>
      <c r="D522" s="22" t="s">
        <v>744</v>
      </c>
      <c r="E522" s="11">
        <v>2</v>
      </c>
      <c r="F522" s="12">
        <v>208.48</v>
      </c>
      <c r="G522" s="13">
        <f>ROUND(E522*F522,2)</f>
        <v>416.96</v>
      </c>
      <c r="H522" s="11">
        <v>2</v>
      </c>
      <c r="I522" s="12">
        <v>391.03</v>
      </c>
      <c r="J522" s="13">
        <f>ROUND(H522*I522,2)</f>
        <v>782.06</v>
      </c>
    </row>
    <row r="523" spans="1:10" ht="51" x14ac:dyDescent="0.3">
      <c r="A523" s="14"/>
      <c r="B523" s="14"/>
      <c r="C523" s="14"/>
      <c r="D523" s="15" t="s">
        <v>745</v>
      </c>
      <c r="E523" s="14"/>
      <c r="F523" s="14"/>
      <c r="G523" s="14"/>
      <c r="H523" s="14"/>
      <c r="I523" s="14"/>
      <c r="J523" s="14"/>
    </row>
    <row r="524" spans="1:10" ht="20.399999999999999" x14ac:dyDescent="0.3">
      <c r="A524" s="10" t="s">
        <v>746</v>
      </c>
      <c r="B524" s="10" t="s">
        <v>19</v>
      </c>
      <c r="C524" s="10" t="s">
        <v>30</v>
      </c>
      <c r="D524" s="22" t="s">
        <v>747</v>
      </c>
      <c r="E524" s="11">
        <v>81</v>
      </c>
      <c r="F524" s="12">
        <v>207.82</v>
      </c>
      <c r="G524" s="13">
        <f>ROUND(E524*F524,2)</f>
        <v>16833.419999999998</v>
      </c>
      <c r="H524" s="11">
        <v>81</v>
      </c>
      <c r="I524" s="12">
        <v>84.32</v>
      </c>
      <c r="J524" s="13">
        <f>ROUND(H524*I524,2)</f>
        <v>6829.92</v>
      </c>
    </row>
    <row r="525" spans="1:10" ht="153" x14ac:dyDescent="0.3">
      <c r="A525" s="14"/>
      <c r="B525" s="14"/>
      <c r="C525" s="14"/>
      <c r="D525" s="15" t="s">
        <v>748</v>
      </c>
      <c r="E525" s="14"/>
      <c r="F525" s="14"/>
      <c r="G525" s="14"/>
      <c r="H525" s="14"/>
      <c r="I525" s="14"/>
      <c r="J525" s="14"/>
    </row>
    <row r="526" spans="1:10" ht="20.399999999999999" x14ac:dyDescent="0.3">
      <c r="A526" s="10" t="s">
        <v>749</v>
      </c>
      <c r="B526" s="10" t="s">
        <v>19</v>
      </c>
      <c r="C526" s="10" t="s">
        <v>30</v>
      </c>
      <c r="D526" s="22" t="s">
        <v>750</v>
      </c>
      <c r="E526" s="11">
        <v>3</v>
      </c>
      <c r="F526" s="12">
        <v>229.52</v>
      </c>
      <c r="G526" s="13">
        <f>ROUND(E526*F526,2)</f>
        <v>688.56</v>
      </c>
      <c r="H526" s="11">
        <v>3</v>
      </c>
      <c r="I526" s="12">
        <v>87.38</v>
      </c>
      <c r="J526" s="13">
        <f>ROUND(H526*I526,2)</f>
        <v>262.14</v>
      </c>
    </row>
    <row r="527" spans="1:10" ht="153" x14ac:dyDescent="0.3">
      <c r="A527" s="14"/>
      <c r="B527" s="14"/>
      <c r="C527" s="14"/>
      <c r="D527" s="15" t="s">
        <v>751</v>
      </c>
      <c r="E527" s="14"/>
      <c r="F527" s="14"/>
      <c r="G527" s="14"/>
      <c r="H527" s="14"/>
      <c r="I527" s="14"/>
      <c r="J527" s="14"/>
    </row>
    <row r="528" spans="1:10" ht="20.399999999999999" x14ac:dyDescent="0.3">
      <c r="A528" s="10" t="s">
        <v>752</v>
      </c>
      <c r="B528" s="10" t="s">
        <v>19</v>
      </c>
      <c r="C528" s="10" t="s">
        <v>30</v>
      </c>
      <c r="D528" s="22" t="s">
        <v>753</v>
      </c>
      <c r="E528" s="11">
        <v>2</v>
      </c>
      <c r="F528" s="12">
        <v>245.82</v>
      </c>
      <c r="G528" s="13">
        <f>ROUND(E528*F528,2)</f>
        <v>491.64</v>
      </c>
      <c r="H528" s="11">
        <v>2</v>
      </c>
      <c r="I528" s="12">
        <v>89.92</v>
      </c>
      <c r="J528" s="13">
        <f>ROUND(H528*I528,2)</f>
        <v>179.84</v>
      </c>
    </row>
    <row r="529" spans="1:10" ht="153" x14ac:dyDescent="0.3">
      <c r="A529" s="14"/>
      <c r="B529" s="14"/>
      <c r="C529" s="14"/>
      <c r="D529" s="15" t="s">
        <v>754</v>
      </c>
      <c r="E529" s="14"/>
      <c r="F529" s="14"/>
      <c r="G529" s="14"/>
      <c r="H529" s="14"/>
      <c r="I529" s="14"/>
      <c r="J529" s="14"/>
    </row>
    <row r="530" spans="1:10" ht="20.399999999999999" x14ac:dyDescent="0.3">
      <c r="A530" s="10" t="s">
        <v>755</v>
      </c>
      <c r="B530" s="10" t="s">
        <v>19</v>
      </c>
      <c r="C530" s="10" t="s">
        <v>30</v>
      </c>
      <c r="D530" s="22" t="s">
        <v>756</v>
      </c>
      <c r="E530" s="11">
        <v>2</v>
      </c>
      <c r="F530" s="12">
        <v>375.46</v>
      </c>
      <c r="G530" s="13">
        <f>ROUND(E530*F530,2)</f>
        <v>750.92</v>
      </c>
      <c r="H530" s="11">
        <v>2</v>
      </c>
      <c r="I530" s="12">
        <v>163.80000000000001</v>
      </c>
      <c r="J530" s="13">
        <f>ROUND(H530*I530,2)</f>
        <v>327.60000000000002</v>
      </c>
    </row>
    <row r="531" spans="1:10" ht="153" x14ac:dyDescent="0.3">
      <c r="A531" s="14"/>
      <c r="B531" s="14"/>
      <c r="C531" s="14"/>
      <c r="D531" s="15" t="s">
        <v>757</v>
      </c>
      <c r="E531" s="14"/>
      <c r="F531" s="14"/>
      <c r="G531" s="14"/>
      <c r="H531" s="14"/>
      <c r="I531" s="14"/>
      <c r="J531" s="14"/>
    </row>
    <row r="532" spans="1:10" ht="20.399999999999999" x14ac:dyDescent="0.3">
      <c r="A532" s="10" t="s">
        <v>758</v>
      </c>
      <c r="B532" s="10" t="s">
        <v>19</v>
      </c>
      <c r="C532" s="10" t="s">
        <v>30</v>
      </c>
      <c r="D532" s="22" t="s">
        <v>759</v>
      </c>
      <c r="E532" s="11">
        <v>17</v>
      </c>
      <c r="F532" s="12">
        <v>95.49</v>
      </c>
      <c r="G532" s="13">
        <f>ROUND(E532*F532,2)</f>
        <v>1623.33</v>
      </c>
      <c r="H532" s="11">
        <v>17</v>
      </c>
      <c r="I532" s="12">
        <v>113.36</v>
      </c>
      <c r="J532" s="13">
        <f>ROUND(H532*I532,2)</f>
        <v>1927.12</v>
      </c>
    </row>
    <row r="533" spans="1:10" ht="61.2" x14ac:dyDescent="0.3">
      <c r="A533" s="14"/>
      <c r="B533" s="14"/>
      <c r="C533" s="14"/>
      <c r="D533" s="15" t="s">
        <v>760</v>
      </c>
      <c r="E533" s="14"/>
      <c r="F533" s="14"/>
      <c r="G533" s="14"/>
      <c r="H533" s="14"/>
      <c r="I533" s="14"/>
      <c r="J533" s="14"/>
    </row>
    <row r="534" spans="1:10" x14ac:dyDescent="0.3">
      <c r="A534" s="14"/>
      <c r="B534" s="14"/>
      <c r="C534" s="14"/>
      <c r="D534" s="23" t="s">
        <v>761</v>
      </c>
      <c r="E534" s="11">
        <v>1</v>
      </c>
      <c r="F534" s="9">
        <f>G498+G500+G502+G504+G506+G508+G510+G512+G514+G516+G518+G520+G522+G524+G526+G528+G530+G532</f>
        <v>43830.47</v>
      </c>
      <c r="G534" s="9">
        <f>ROUND(F534*E534,2)</f>
        <v>43830.47</v>
      </c>
      <c r="H534" s="11">
        <v>1</v>
      </c>
      <c r="I534" s="12">
        <v>42749.2</v>
      </c>
      <c r="J534" s="9">
        <f>ROUND(I534*H534,2)</f>
        <v>42749.2</v>
      </c>
    </row>
    <row r="535" spans="1:10" ht="0.9" customHeight="1" x14ac:dyDescent="0.3">
      <c r="A535" s="17"/>
      <c r="B535" s="17"/>
      <c r="C535" s="17"/>
      <c r="D535" s="24"/>
      <c r="E535" s="17"/>
      <c r="F535" s="17"/>
      <c r="G535" s="17"/>
      <c r="H535" s="17"/>
      <c r="I535" s="17"/>
      <c r="J535" s="17"/>
    </row>
    <row r="536" spans="1:10" x14ac:dyDescent="0.3">
      <c r="A536" s="18" t="s">
        <v>762</v>
      </c>
      <c r="B536" s="18" t="s">
        <v>15</v>
      </c>
      <c r="C536" s="18" t="s">
        <v>16</v>
      </c>
      <c r="D536" s="25" t="s">
        <v>506</v>
      </c>
      <c r="E536" s="19">
        <f t="shared" ref="E536:J536" si="36">E569</f>
        <v>1</v>
      </c>
      <c r="F536" s="9">
        <f t="shared" si="36"/>
        <v>13604.159999999998</v>
      </c>
      <c r="G536" s="9">
        <f t="shared" si="36"/>
        <v>13604.16</v>
      </c>
      <c r="H536" s="19">
        <f t="shared" si="36"/>
        <v>1</v>
      </c>
      <c r="I536" s="9">
        <f t="shared" si="36"/>
        <v>12355.68</v>
      </c>
      <c r="J536" s="9">
        <f t="shared" si="36"/>
        <v>12355.68</v>
      </c>
    </row>
    <row r="537" spans="1:10" x14ac:dyDescent="0.3">
      <c r="A537" s="10" t="s">
        <v>763</v>
      </c>
      <c r="B537" s="10" t="s">
        <v>19</v>
      </c>
      <c r="C537" s="10" t="s">
        <v>47</v>
      </c>
      <c r="D537" s="22" t="s">
        <v>764</v>
      </c>
      <c r="E537" s="11">
        <v>2</v>
      </c>
      <c r="F537" s="12">
        <v>359.08</v>
      </c>
      <c r="G537" s="13">
        <f>ROUND(E537*F537,2)</f>
        <v>718.16</v>
      </c>
      <c r="H537" s="11">
        <v>2</v>
      </c>
      <c r="I537" s="12">
        <v>358.92</v>
      </c>
      <c r="J537" s="13">
        <f>ROUND(H537*I537,2)</f>
        <v>717.84</v>
      </c>
    </row>
    <row r="538" spans="1:10" ht="81.599999999999994" x14ac:dyDescent="0.3">
      <c r="A538" s="14"/>
      <c r="B538" s="14"/>
      <c r="C538" s="14"/>
      <c r="D538" s="15" t="s">
        <v>765</v>
      </c>
      <c r="E538" s="14"/>
      <c r="F538" s="14"/>
      <c r="G538" s="14"/>
      <c r="H538" s="14"/>
      <c r="I538" s="14"/>
      <c r="J538" s="14"/>
    </row>
    <row r="539" spans="1:10" ht="20.399999999999999" x14ac:dyDescent="0.3">
      <c r="A539" s="10" t="s">
        <v>766</v>
      </c>
      <c r="B539" s="10" t="s">
        <v>19</v>
      </c>
      <c r="C539" s="10" t="s">
        <v>47</v>
      </c>
      <c r="D539" s="22" t="s">
        <v>767</v>
      </c>
      <c r="E539" s="11">
        <v>50</v>
      </c>
      <c r="F539" s="12">
        <v>4.79</v>
      </c>
      <c r="G539" s="13">
        <f>ROUND(E539*F539,2)</f>
        <v>239.5</v>
      </c>
      <c r="H539" s="11">
        <v>50</v>
      </c>
      <c r="I539" s="12">
        <v>3.43</v>
      </c>
      <c r="J539" s="13">
        <f>ROUND(H539*I539,2)</f>
        <v>171.5</v>
      </c>
    </row>
    <row r="540" spans="1:10" ht="51" x14ac:dyDescent="0.3">
      <c r="A540" s="14"/>
      <c r="B540" s="14"/>
      <c r="C540" s="14"/>
      <c r="D540" s="15" t="s">
        <v>768</v>
      </c>
      <c r="E540" s="14"/>
      <c r="F540" s="14"/>
      <c r="G540" s="14"/>
      <c r="H540" s="14"/>
      <c r="I540" s="14"/>
      <c r="J540" s="14"/>
    </row>
    <row r="541" spans="1:10" ht="20.399999999999999" x14ac:dyDescent="0.3">
      <c r="A541" s="10" t="s">
        <v>769</v>
      </c>
      <c r="B541" s="10" t="s">
        <v>19</v>
      </c>
      <c r="C541" s="10" t="s">
        <v>47</v>
      </c>
      <c r="D541" s="22" t="s">
        <v>770</v>
      </c>
      <c r="E541" s="11">
        <v>243</v>
      </c>
      <c r="F541" s="12">
        <v>5.44</v>
      </c>
      <c r="G541" s="13">
        <f>ROUND(E541*F541,2)</f>
        <v>1321.92</v>
      </c>
      <c r="H541" s="11">
        <v>243</v>
      </c>
      <c r="I541" s="12">
        <v>4.1399999999999997</v>
      </c>
      <c r="J541" s="13">
        <f>ROUND(H541*I541,2)</f>
        <v>1006.02</v>
      </c>
    </row>
    <row r="542" spans="1:10" ht="51" x14ac:dyDescent="0.3">
      <c r="A542" s="14"/>
      <c r="B542" s="14"/>
      <c r="C542" s="14"/>
      <c r="D542" s="15" t="s">
        <v>771</v>
      </c>
      <c r="E542" s="14"/>
      <c r="F542" s="14"/>
      <c r="G542" s="14"/>
      <c r="H542" s="14"/>
      <c r="I542" s="14"/>
      <c r="J542" s="14"/>
    </row>
    <row r="543" spans="1:10" ht="20.399999999999999" x14ac:dyDescent="0.3">
      <c r="A543" s="10" t="s">
        <v>772</v>
      </c>
      <c r="B543" s="10" t="s">
        <v>19</v>
      </c>
      <c r="C543" s="10" t="s">
        <v>47</v>
      </c>
      <c r="D543" s="22" t="s">
        <v>773</v>
      </c>
      <c r="E543" s="11">
        <v>54</v>
      </c>
      <c r="F543" s="12">
        <v>6.74</v>
      </c>
      <c r="G543" s="13">
        <f>ROUND(E543*F543,2)</f>
        <v>363.96</v>
      </c>
      <c r="H543" s="11">
        <v>54</v>
      </c>
      <c r="I543" s="12">
        <v>5.83</v>
      </c>
      <c r="J543" s="13">
        <f>ROUND(H543*I543,2)</f>
        <v>314.82</v>
      </c>
    </row>
    <row r="544" spans="1:10" ht="51" x14ac:dyDescent="0.3">
      <c r="A544" s="14"/>
      <c r="B544" s="14"/>
      <c r="C544" s="14"/>
      <c r="D544" s="15" t="s">
        <v>774</v>
      </c>
      <c r="E544" s="14"/>
      <c r="F544" s="14"/>
      <c r="G544" s="14"/>
      <c r="H544" s="14"/>
      <c r="I544" s="14"/>
      <c r="J544" s="14"/>
    </row>
    <row r="545" spans="1:10" ht="20.399999999999999" x14ac:dyDescent="0.3">
      <c r="A545" s="10" t="s">
        <v>775</v>
      </c>
      <c r="B545" s="10" t="s">
        <v>19</v>
      </c>
      <c r="C545" s="10" t="s">
        <v>47</v>
      </c>
      <c r="D545" s="22" t="s">
        <v>776</v>
      </c>
      <c r="E545" s="11">
        <v>35</v>
      </c>
      <c r="F545" s="12">
        <v>9.66</v>
      </c>
      <c r="G545" s="13">
        <f>ROUND(E545*F545,2)</f>
        <v>338.1</v>
      </c>
      <c r="H545" s="11">
        <v>35</v>
      </c>
      <c r="I545" s="12">
        <v>8.18</v>
      </c>
      <c r="J545" s="13">
        <f>ROUND(H545*I545,2)</f>
        <v>286.3</v>
      </c>
    </row>
    <row r="546" spans="1:10" ht="51" x14ac:dyDescent="0.3">
      <c r="A546" s="14"/>
      <c r="B546" s="14"/>
      <c r="C546" s="14"/>
      <c r="D546" s="15" t="s">
        <v>777</v>
      </c>
      <c r="E546" s="14"/>
      <c r="F546" s="14"/>
      <c r="G546" s="14"/>
      <c r="H546" s="14"/>
      <c r="I546" s="14"/>
      <c r="J546" s="14"/>
    </row>
    <row r="547" spans="1:10" ht="20.399999999999999" x14ac:dyDescent="0.3">
      <c r="A547" s="10" t="s">
        <v>778</v>
      </c>
      <c r="B547" s="10" t="s">
        <v>19</v>
      </c>
      <c r="C547" s="10" t="s">
        <v>47</v>
      </c>
      <c r="D547" s="22" t="s">
        <v>779</v>
      </c>
      <c r="E547" s="11">
        <v>112</v>
      </c>
      <c r="F547" s="12">
        <v>12.47</v>
      </c>
      <c r="G547" s="13">
        <f>ROUND(E547*F547,2)</f>
        <v>1396.64</v>
      </c>
      <c r="H547" s="11">
        <v>112</v>
      </c>
      <c r="I547" s="12">
        <v>11.11</v>
      </c>
      <c r="J547" s="13">
        <f>ROUND(H547*I547,2)</f>
        <v>1244.32</v>
      </c>
    </row>
    <row r="548" spans="1:10" ht="51" x14ac:dyDescent="0.3">
      <c r="A548" s="14"/>
      <c r="B548" s="14"/>
      <c r="C548" s="14"/>
      <c r="D548" s="15" t="s">
        <v>780</v>
      </c>
      <c r="E548" s="14"/>
      <c r="F548" s="14"/>
      <c r="G548" s="14"/>
      <c r="H548" s="14"/>
      <c r="I548" s="14"/>
      <c r="J548" s="14"/>
    </row>
    <row r="549" spans="1:10" ht="20.399999999999999" x14ac:dyDescent="0.3">
      <c r="A549" s="10" t="s">
        <v>781</v>
      </c>
      <c r="B549" s="10" t="s">
        <v>19</v>
      </c>
      <c r="C549" s="10" t="s">
        <v>47</v>
      </c>
      <c r="D549" s="22" t="s">
        <v>782</v>
      </c>
      <c r="E549" s="11">
        <v>132</v>
      </c>
      <c r="F549" s="12">
        <v>16.59</v>
      </c>
      <c r="G549" s="13">
        <f>ROUND(E549*F549,2)</f>
        <v>2189.88</v>
      </c>
      <c r="H549" s="11">
        <v>132</v>
      </c>
      <c r="I549" s="12">
        <v>15.67</v>
      </c>
      <c r="J549" s="13">
        <f>ROUND(H549*I549,2)</f>
        <v>2068.44</v>
      </c>
    </row>
    <row r="550" spans="1:10" ht="51" x14ac:dyDescent="0.3">
      <c r="A550" s="14"/>
      <c r="B550" s="14"/>
      <c r="C550" s="14"/>
      <c r="D550" s="15" t="s">
        <v>783</v>
      </c>
      <c r="E550" s="14"/>
      <c r="F550" s="14"/>
      <c r="G550" s="14"/>
      <c r="H550" s="14"/>
      <c r="I550" s="14"/>
      <c r="J550" s="14"/>
    </row>
    <row r="551" spans="1:10" ht="20.399999999999999" x14ac:dyDescent="0.3">
      <c r="A551" s="10" t="s">
        <v>784</v>
      </c>
      <c r="B551" s="10" t="s">
        <v>19</v>
      </c>
      <c r="C551" s="10" t="s">
        <v>47</v>
      </c>
      <c r="D551" s="22" t="s">
        <v>526</v>
      </c>
      <c r="E551" s="11">
        <v>50</v>
      </c>
      <c r="F551" s="12">
        <v>7.6</v>
      </c>
      <c r="G551" s="13">
        <f>ROUND(E551*F551,2)</f>
        <v>380</v>
      </c>
      <c r="H551" s="11">
        <v>50</v>
      </c>
      <c r="I551" s="12">
        <v>6.97</v>
      </c>
      <c r="J551" s="13">
        <f>ROUND(H551*I551,2)</f>
        <v>348.5</v>
      </c>
    </row>
    <row r="552" spans="1:10" ht="71.400000000000006" x14ac:dyDescent="0.3">
      <c r="A552" s="14"/>
      <c r="B552" s="14"/>
      <c r="C552" s="14"/>
      <c r="D552" s="15" t="s">
        <v>785</v>
      </c>
      <c r="E552" s="14"/>
      <c r="F552" s="14"/>
      <c r="G552" s="14"/>
      <c r="H552" s="14"/>
      <c r="I552" s="14"/>
      <c r="J552" s="14"/>
    </row>
    <row r="553" spans="1:10" ht="20.399999999999999" x14ac:dyDescent="0.3">
      <c r="A553" s="10" t="s">
        <v>786</v>
      </c>
      <c r="B553" s="10" t="s">
        <v>19</v>
      </c>
      <c r="C553" s="10" t="s">
        <v>47</v>
      </c>
      <c r="D553" s="22" t="s">
        <v>531</v>
      </c>
      <c r="E553" s="11">
        <v>243</v>
      </c>
      <c r="F553" s="12">
        <v>7.57</v>
      </c>
      <c r="G553" s="13">
        <f>ROUND(E553*F553,2)</f>
        <v>1839.51</v>
      </c>
      <c r="H553" s="11">
        <v>243</v>
      </c>
      <c r="I553" s="12">
        <v>6.68</v>
      </c>
      <c r="J553" s="13">
        <f>ROUND(H553*I553,2)</f>
        <v>1623.24</v>
      </c>
    </row>
    <row r="554" spans="1:10" ht="71.400000000000006" x14ac:dyDescent="0.3">
      <c r="A554" s="14"/>
      <c r="B554" s="14"/>
      <c r="C554" s="14"/>
      <c r="D554" s="15" t="s">
        <v>787</v>
      </c>
      <c r="E554" s="14"/>
      <c r="F554" s="14"/>
      <c r="G554" s="14"/>
      <c r="H554" s="14"/>
      <c r="I554" s="14"/>
      <c r="J554" s="14"/>
    </row>
    <row r="555" spans="1:10" ht="20.399999999999999" x14ac:dyDescent="0.3">
      <c r="A555" s="10" t="s">
        <v>788</v>
      </c>
      <c r="B555" s="10" t="s">
        <v>19</v>
      </c>
      <c r="C555" s="10" t="s">
        <v>47</v>
      </c>
      <c r="D555" s="22" t="s">
        <v>789</v>
      </c>
      <c r="E555" s="11">
        <v>54</v>
      </c>
      <c r="F555" s="12">
        <v>9.39</v>
      </c>
      <c r="G555" s="13">
        <f>ROUND(E555*F555,2)</f>
        <v>507.06</v>
      </c>
      <c r="H555" s="11">
        <v>54</v>
      </c>
      <c r="I555" s="12">
        <v>9.09</v>
      </c>
      <c r="J555" s="13">
        <f>ROUND(H555*I555,2)</f>
        <v>490.86</v>
      </c>
    </row>
    <row r="556" spans="1:10" ht="71.400000000000006" x14ac:dyDescent="0.3">
      <c r="A556" s="14"/>
      <c r="B556" s="14"/>
      <c r="C556" s="14"/>
      <c r="D556" s="15" t="s">
        <v>790</v>
      </c>
      <c r="E556" s="14"/>
      <c r="F556" s="14"/>
      <c r="G556" s="14"/>
      <c r="H556" s="14"/>
      <c r="I556" s="14"/>
      <c r="J556" s="14"/>
    </row>
    <row r="557" spans="1:10" ht="20.399999999999999" x14ac:dyDescent="0.3">
      <c r="A557" s="10" t="s">
        <v>791</v>
      </c>
      <c r="B557" s="10" t="s">
        <v>19</v>
      </c>
      <c r="C557" s="10" t="s">
        <v>47</v>
      </c>
      <c r="D557" s="22" t="s">
        <v>792</v>
      </c>
      <c r="E557" s="11">
        <v>35</v>
      </c>
      <c r="F557" s="12">
        <v>9.5</v>
      </c>
      <c r="G557" s="13">
        <f>ROUND(E557*F557,2)</f>
        <v>332.5</v>
      </c>
      <c r="H557" s="11">
        <v>35</v>
      </c>
      <c r="I557" s="12">
        <v>10.130000000000001</v>
      </c>
      <c r="J557" s="13">
        <f>ROUND(H557*I557,2)</f>
        <v>354.55</v>
      </c>
    </row>
    <row r="558" spans="1:10" ht="71.400000000000006" x14ac:dyDescent="0.3">
      <c r="A558" s="14"/>
      <c r="B558" s="14"/>
      <c r="C558" s="14"/>
      <c r="D558" s="15" t="s">
        <v>793</v>
      </c>
      <c r="E558" s="14"/>
      <c r="F558" s="14"/>
      <c r="G558" s="14"/>
      <c r="H558" s="14"/>
      <c r="I558" s="14"/>
      <c r="J558" s="14"/>
    </row>
    <row r="559" spans="1:10" ht="20.399999999999999" x14ac:dyDescent="0.3">
      <c r="A559" s="10" t="s">
        <v>794</v>
      </c>
      <c r="B559" s="10" t="s">
        <v>19</v>
      </c>
      <c r="C559" s="10" t="s">
        <v>47</v>
      </c>
      <c r="D559" s="22" t="s">
        <v>795</v>
      </c>
      <c r="E559" s="11">
        <v>112</v>
      </c>
      <c r="F559" s="12">
        <v>12.9</v>
      </c>
      <c r="G559" s="13">
        <f>ROUND(E559*F559,2)</f>
        <v>1444.8</v>
      </c>
      <c r="H559" s="11">
        <v>112</v>
      </c>
      <c r="I559" s="12">
        <v>10.96</v>
      </c>
      <c r="J559" s="13">
        <f>ROUND(H559*I559,2)</f>
        <v>1227.52</v>
      </c>
    </row>
    <row r="560" spans="1:10" ht="71.400000000000006" x14ac:dyDescent="0.3">
      <c r="A560" s="14"/>
      <c r="B560" s="14"/>
      <c r="C560" s="14"/>
      <c r="D560" s="15" t="s">
        <v>796</v>
      </c>
      <c r="E560" s="14"/>
      <c r="F560" s="14"/>
      <c r="G560" s="14"/>
      <c r="H560" s="14"/>
      <c r="I560" s="14"/>
      <c r="J560" s="14"/>
    </row>
    <row r="561" spans="1:10" ht="20.399999999999999" x14ac:dyDescent="0.3">
      <c r="A561" s="10" t="s">
        <v>797</v>
      </c>
      <c r="B561" s="10" t="s">
        <v>19</v>
      </c>
      <c r="C561" s="10" t="s">
        <v>47</v>
      </c>
      <c r="D561" s="22" t="s">
        <v>798</v>
      </c>
      <c r="E561" s="11">
        <v>132</v>
      </c>
      <c r="F561" s="12">
        <v>12.89</v>
      </c>
      <c r="G561" s="13">
        <f>ROUND(E561*F561,2)</f>
        <v>1701.48</v>
      </c>
      <c r="H561" s="11">
        <v>132</v>
      </c>
      <c r="I561" s="12">
        <v>12.66</v>
      </c>
      <c r="J561" s="13">
        <f>ROUND(H561*I561,2)</f>
        <v>1671.12</v>
      </c>
    </row>
    <row r="562" spans="1:10" ht="71.400000000000006" x14ac:dyDescent="0.3">
      <c r="A562" s="14"/>
      <c r="B562" s="14"/>
      <c r="C562" s="14"/>
      <c r="D562" s="15" t="s">
        <v>799</v>
      </c>
      <c r="E562" s="14"/>
      <c r="F562" s="14"/>
      <c r="G562" s="14"/>
      <c r="H562" s="14"/>
      <c r="I562" s="14"/>
      <c r="J562" s="14"/>
    </row>
    <row r="563" spans="1:10" ht="20.399999999999999" x14ac:dyDescent="0.3">
      <c r="A563" s="10" t="s">
        <v>800</v>
      </c>
      <c r="B563" s="10" t="s">
        <v>19</v>
      </c>
      <c r="C563" s="10" t="s">
        <v>47</v>
      </c>
      <c r="D563" s="22" t="s">
        <v>801</v>
      </c>
      <c r="E563" s="11">
        <v>40</v>
      </c>
      <c r="F563" s="12">
        <v>2.4700000000000002</v>
      </c>
      <c r="G563" s="13">
        <f>ROUND(E563*F563,2)</f>
        <v>98.8</v>
      </c>
      <c r="H563" s="11">
        <v>40</v>
      </c>
      <c r="I563" s="12">
        <v>2.4700000000000002</v>
      </c>
      <c r="J563" s="13">
        <f>ROUND(H563*I563,2)</f>
        <v>98.8</v>
      </c>
    </row>
    <row r="564" spans="1:10" ht="61.2" x14ac:dyDescent="0.3">
      <c r="A564" s="14"/>
      <c r="B564" s="14"/>
      <c r="C564" s="14"/>
      <c r="D564" s="15" t="s">
        <v>802</v>
      </c>
      <c r="E564" s="14"/>
      <c r="F564" s="14"/>
      <c r="G564" s="14"/>
      <c r="H564" s="14"/>
      <c r="I564" s="14"/>
      <c r="J564" s="14"/>
    </row>
    <row r="565" spans="1:10" ht="20.399999999999999" x14ac:dyDescent="0.3">
      <c r="A565" s="10" t="s">
        <v>803</v>
      </c>
      <c r="B565" s="10" t="s">
        <v>19</v>
      </c>
      <c r="C565" s="10" t="s">
        <v>47</v>
      </c>
      <c r="D565" s="22" t="s">
        <v>804</v>
      </c>
      <c r="E565" s="11">
        <v>45</v>
      </c>
      <c r="F565" s="12">
        <v>12.63</v>
      </c>
      <c r="G565" s="13">
        <f>ROUND(E565*F565,2)</f>
        <v>568.35</v>
      </c>
      <c r="H565" s="11">
        <v>45</v>
      </c>
      <c r="I565" s="12">
        <v>12.63</v>
      </c>
      <c r="J565" s="13">
        <f>ROUND(H565*I565,2)</f>
        <v>568.35</v>
      </c>
    </row>
    <row r="566" spans="1:10" ht="40.799999999999997" x14ac:dyDescent="0.3">
      <c r="A566" s="14"/>
      <c r="B566" s="14"/>
      <c r="C566" s="14"/>
      <c r="D566" s="15" t="s">
        <v>805</v>
      </c>
      <c r="E566" s="14"/>
      <c r="F566" s="14"/>
      <c r="G566" s="14"/>
      <c r="H566" s="14"/>
      <c r="I566" s="14"/>
      <c r="J566" s="14"/>
    </row>
    <row r="567" spans="1:10" ht="20.399999999999999" x14ac:dyDescent="0.3">
      <c r="A567" s="10" t="s">
        <v>806</v>
      </c>
      <c r="B567" s="10" t="s">
        <v>19</v>
      </c>
      <c r="C567" s="10" t="s">
        <v>47</v>
      </c>
      <c r="D567" s="22" t="s">
        <v>807</v>
      </c>
      <c r="E567" s="11">
        <v>10</v>
      </c>
      <c r="F567" s="12">
        <v>16.350000000000001</v>
      </c>
      <c r="G567" s="13">
        <f>ROUND(E567*F567,2)</f>
        <v>163.5</v>
      </c>
      <c r="H567" s="11">
        <v>10</v>
      </c>
      <c r="I567" s="12">
        <v>16.350000000000001</v>
      </c>
      <c r="J567" s="13">
        <f>ROUND(H567*I567,2)</f>
        <v>163.5</v>
      </c>
    </row>
    <row r="568" spans="1:10" ht="40.799999999999997" x14ac:dyDescent="0.3">
      <c r="A568" s="14"/>
      <c r="B568" s="14"/>
      <c r="C568" s="14"/>
      <c r="D568" s="15" t="s">
        <v>808</v>
      </c>
      <c r="E568" s="14"/>
      <c r="F568" s="14"/>
      <c r="G568" s="14"/>
      <c r="H568" s="14"/>
      <c r="I568" s="14"/>
      <c r="J568" s="14"/>
    </row>
    <row r="569" spans="1:10" x14ac:dyDescent="0.3">
      <c r="A569" s="14"/>
      <c r="B569" s="14"/>
      <c r="C569" s="14"/>
      <c r="D569" s="23" t="s">
        <v>809</v>
      </c>
      <c r="E569" s="11">
        <v>1</v>
      </c>
      <c r="F569" s="9">
        <f>G537+G539+G541+G543+G545+G547+G549+G551+G553+G555+G557+G559+G561+G563+G565+G567</f>
        <v>13604.159999999998</v>
      </c>
      <c r="G569" s="9">
        <f>ROUND(F569*E569,2)</f>
        <v>13604.16</v>
      </c>
      <c r="H569" s="11">
        <v>1</v>
      </c>
      <c r="I569" s="12">
        <v>12355.68</v>
      </c>
      <c r="J569" s="9">
        <f>ROUND(I569*H569,2)</f>
        <v>12355.68</v>
      </c>
    </row>
    <row r="570" spans="1:10" ht="0.9" customHeight="1" x14ac:dyDescent="0.3">
      <c r="A570" s="17"/>
      <c r="B570" s="17"/>
      <c r="C570" s="17"/>
      <c r="D570" s="24"/>
      <c r="E570" s="17"/>
      <c r="F570" s="17"/>
      <c r="G570" s="17"/>
      <c r="H570" s="17"/>
      <c r="I570" s="17"/>
      <c r="J570" s="17"/>
    </row>
    <row r="571" spans="1:10" x14ac:dyDescent="0.3">
      <c r="A571" s="18" t="s">
        <v>810</v>
      </c>
      <c r="B571" s="18" t="s">
        <v>15</v>
      </c>
      <c r="C571" s="18" t="s">
        <v>16</v>
      </c>
      <c r="D571" s="25" t="s">
        <v>540</v>
      </c>
      <c r="E571" s="19">
        <f t="shared" ref="E571:J571" si="37">E614</f>
        <v>1</v>
      </c>
      <c r="F571" s="9">
        <f t="shared" si="37"/>
        <v>13058.26</v>
      </c>
      <c r="G571" s="9">
        <f t="shared" si="37"/>
        <v>13058.26</v>
      </c>
      <c r="H571" s="19">
        <f t="shared" si="37"/>
        <v>1</v>
      </c>
      <c r="I571" s="9">
        <f t="shared" si="37"/>
        <v>13056.65</v>
      </c>
      <c r="J571" s="9">
        <f t="shared" si="37"/>
        <v>13056.65</v>
      </c>
    </row>
    <row r="572" spans="1:10" ht="20.399999999999999" x14ac:dyDescent="0.3">
      <c r="A572" s="10" t="s">
        <v>811</v>
      </c>
      <c r="B572" s="10" t="s">
        <v>19</v>
      </c>
      <c r="C572" s="10" t="s">
        <v>30</v>
      </c>
      <c r="D572" s="22" t="s">
        <v>812</v>
      </c>
      <c r="E572" s="11">
        <v>104</v>
      </c>
      <c r="F572" s="12">
        <v>12.47</v>
      </c>
      <c r="G572" s="13">
        <f>ROUND(E572*F572,2)</f>
        <v>1296.8800000000001</v>
      </c>
      <c r="H572" s="11">
        <v>104</v>
      </c>
      <c r="I572" s="12">
        <v>12.47</v>
      </c>
      <c r="J572" s="13">
        <f>ROUND(H572*I572,2)</f>
        <v>1296.8800000000001</v>
      </c>
    </row>
    <row r="573" spans="1:10" ht="40.799999999999997" x14ac:dyDescent="0.3">
      <c r="A573" s="14"/>
      <c r="B573" s="14"/>
      <c r="C573" s="14"/>
      <c r="D573" s="15" t="s">
        <v>813</v>
      </c>
      <c r="E573" s="14"/>
      <c r="F573" s="14"/>
      <c r="G573" s="14"/>
      <c r="H573" s="14"/>
      <c r="I573" s="14"/>
      <c r="J573" s="14"/>
    </row>
    <row r="574" spans="1:10" ht="20.399999999999999" x14ac:dyDescent="0.3">
      <c r="A574" s="10" t="s">
        <v>814</v>
      </c>
      <c r="B574" s="10" t="s">
        <v>19</v>
      </c>
      <c r="C574" s="10" t="s">
        <v>30</v>
      </c>
      <c r="D574" s="22" t="s">
        <v>815</v>
      </c>
      <c r="E574" s="11">
        <v>70</v>
      </c>
      <c r="F574" s="12">
        <v>16.97</v>
      </c>
      <c r="G574" s="13">
        <f>ROUND(E574*F574,2)</f>
        <v>1187.9000000000001</v>
      </c>
      <c r="H574" s="11">
        <v>70</v>
      </c>
      <c r="I574" s="12">
        <v>16.96</v>
      </c>
      <c r="J574" s="13">
        <f>ROUND(H574*I574,2)</f>
        <v>1187.2</v>
      </c>
    </row>
    <row r="575" spans="1:10" ht="40.799999999999997" x14ac:dyDescent="0.3">
      <c r="A575" s="14"/>
      <c r="B575" s="14"/>
      <c r="C575" s="14"/>
      <c r="D575" s="15" t="s">
        <v>816</v>
      </c>
      <c r="E575" s="14"/>
      <c r="F575" s="14"/>
      <c r="G575" s="14"/>
      <c r="H575" s="14"/>
      <c r="I575" s="14"/>
      <c r="J575" s="14"/>
    </row>
    <row r="576" spans="1:10" ht="20.399999999999999" x14ac:dyDescent="0.3">
      <c r="A576" s="10" t="s">
        <v>817</v>
      </c>
      <c r="B576" s="10" t="s">
        <v>19</v>
      </c>
      <c r="C576" s="10" t="s">
        <v>30</v>
      </c>
      <c r="D576" s="22" t="s">
        <v>818</v>
      </c>
      <c r="E576" s="11">
        <v>6</v>
      </c>
      <c r="F576" s="12">
        <v>25.41</v>
      </c>
      <c r="G576" s="13">
        <f>ROUND(E576*F576,2)</f>
        <v>152.46</v>
      </c>
      <c r="H576" s="11">
        <v>6</v>
      </c>
      <c r="I576" s="12">
        <v>25.4</v>
      </c>
      <c r="J576" s="13">
        <f>ROUND(H576*I576,2)</f>
        <v>152.4</v>
      </c>
    </row>
    <row r="577" spans="1:10" ht="40.799999999999997" x14ac:dyDescent="0.3">
      <c r="A577" s="14"/>
      <c r="B577" s="14"/>
      <c r="C577" s="14"/>
      <c r="D577" s="15" t="s">
        <v>819</v>
      </c>
      <c r="E577" s="14"/>
      <c r="F577" s="14"/>
      <c r="G577" s="14"/>
      <c r="H577" s="14"/>
      <c r="I577" s="14"/>
      <c r="J577" s="14"/>
    </row>
    <row r="578" spans="1:10" ht="20.399999999999999" x14ac:dyDescent="0.3">
      <c r="A578" s="10" t="s">
        <v>820</v>
      </c>
      <c r="B578" s="10" t="s">
        <v>19</v>
      </c>
      <c r="C578" s="10" t="s">
        <v>30</v>
      </c>
      <c r="D578" s="22" t="s">
        <v>821</v>
      </c>
      <c r="E578" s="11">
        <v>4</v>
      </c>
      <c r="F578" s="12">
        <v>45.43</v>
      </c>
      <c r="G578" s="13">
        <f>ROUND(E578*F578,2)</f>
        <v>181.72</v>
      </c>
      <c r="H578" s="11">
        <v>4</v>
      </c>
      <c r="I578" s="12">
        <v>45.42</v>
      </c>
      <c r="J578" s="13">
        <f>ROUND(H578*I578,2)</f>
        <v>181.68</v>
      </c>
    </row>
    <row r="579" spans="1:10" ht="40.799999999999997" x14ac:dyDescent="0.3">
      <c r="A579" s="14"/>
      <c r="B579" s="14"/>
      <c r="C579" s="14"/>
      <c r="D579" s="15" t="s">
        <v>822</v>
      </c>
      <c r="E579" s="14"/>
      <c r="F579" s="14"/>
      <c r="G579" s="14"/>
      <c r="H579" s="14"/>
      <c r="I579" s="14"/>
      <c r="J579" s="14"/>
    </row>
    <row r="580" spans="1:10" ht="20.399999999999999" x14ac:dyDescent="0.3">
      <c r="A580" s="10" t="s">
        <v>823</v>
      </c>
      <c r="B580" s="10" t="s">
        <v>19</v>
      </c>
      <c r="C580" s="10" t="s">
        <v>30</v>
      </c>
      <c r="D580" s="22" t="s">
        <v>824</v>
      </c>
      <c r="E580" s="11">
        <v>4</v>
      </c>
      <c r="F580" s="12">
        <v>47.06</v>
      </c>
      <c r="G580" s="13">
        <f>ROUND(E580*F580,2)</f>
        <v>188.24</v>
      </c>
      <c r="H580" s="11">
        <v>4</v>
      </c>
      <c r="I580" s="12">
        <v>47.05</v>
      </c>
      <c r="J580" s="13">
        <f>ROUND(H580*I580,2)</f>
        <v>188.2</v>
      </c>
    </row>
    <row r="581" spans="1:10" ht="102" x14ac:dyDescent="0.3">
      <c r="A581" s="14"/>
      <c r="B581" s="14"/>
      <c r="C581" s="14"/>
      <c r="D581" s="15" t="s">
        <v>825</v>
      </c>
      <c r="E581" s="14"/>
      <c r="F581" s="14"/>
      <c r="G581" s="14"/>
      <c r="H581" s="14"/>
      <c r="I581" s="14"/>
      <c r="J581" s="14"/>
    </row>
    <row r="582" spans="1:10" ht="20.399999999999999" x14ac:dyDescent="0.3">
      <c r="A582" s="10" t="s">
        <v>826</v>
      </c>
      <c r="B582" s="10" t="s">
        <v>19</v>
      </c>
      <c r="C582" s="10" t="s">
        <v>30</v>
      </c>
      <c r="D582" s="22" t="s">
        <v>827</v>
      </c>
      <c r="E582" s="11">
        <v>2</v>
      </c>
      <c r="F582" s="12">
        <v>73.98</v>
      </c>
      <c r="G582" s="13">
        <f>ROUND(E582*F582,2)</f>
        <v>147.96</v>
      </c>
      <c r="H582" s="11">
        <v>2</v>
      </c>
      <c r="I582" s="12">
        <v>73.959999999999994</v>
      </c>
      <c r="J582" s="13">
        <f>ROUND(H582*I582,2)</f>
        <v>147.91999999999999</v>
      </c>
    </row>
    <row r="583" spans="1:10" ht="102" x14ac:dyDescent="0.3">
      <c r="A583" s="14"/>
      <c r="B583" s="14"/>
      <c r="C583" s="14"/>
      <c r="D583" s="15" t="s">
        <v>828</v>
      </c>
      <c r="E583" s="14"/>
      <c r="F583" s="14"/>
      <c r="G583" s="14"/>
      <c r="H583" s="14"/>
      <c r="I583" s="14"/>
      <c r="J583" s="14"/>
    </row>
    <row r="584" spans="1:10" ht="30.6" x14ac:dyDescent="0.3">
      <c r="A584" s="10" t="s">
        <v>829</v>
      </c>
      <c r="B584" s="10" t="s">
        <v>19</v>
      </c>
      <c r="C584" s="10" t="s">
        <v>30</v>
      </c>
      <c r="D584" s="22" t="s">
        <v>830</v>
      </c>
      <c r="E584" s="11">
        <v>1</v>
      </c>
      <c r="F584" s="12">
        <v>229.51</v>
      </c>
      <c r="G584" s="13">
        <f>ROUND(E584*F584,2)</f>
        <v>229.51</v>
      </c>
      <c r="H584" s="11">
        <v>1</v>
      </c>
      <c r="I584" s="12">
        <v>229.48</v>
      </c>
      <c r="J584" s="13">
        <f>ROUND(H584*I584,2)</f>
        <v>229.48</v>
      </c>
    </row>
    <row r="585" spans="1:10" ht="81.599999999999994" x14ac:dyDescent="0.3">
      <c r="A585" s="14"/>
      <c r="B585" s="14"/>
      <c r="C585" s="14"/>
      <c r="D585" s="15" t="s">
        <v>831</v>
      </c>
      <c r="E585" s="14"/>
      <c r="F585" s="14"/>
      <c r="G585" s="14"/>
      <c r="H585" s="14"/>
      <c r="I585" s="14"/>
      <c r="J585" s="14"/>
    </row>
    <row r="586" spans="1:10" ht="20.399999999999999" x14ac:dyDescent="0.3">
      <c r="A586" s="10" t="s">
        <v>832</v>
      </c>
      <c r="B586" s="10" t="s">
        <v>19</v>
      </c>
      <c r="C586" s="10" t="s">
        <v>30</v>
      </c>
      <c r="D586" s="22" t="s">
        <v>833</v>
      </c>
      <c r="E586" s="11">
        <v>7</v>
      </c>
      <c r="F586" s="12">
        <v>89.58</v>
      </c>
      <c r="G586" s="13">
        <f>ROUND(E586*F586,2)</f>
        <v>627.05999999999995</v>
      </c>
      <c r="H586" s="11">
        <v>7</v>
      </c>
      <c r="I586" s="12">
        <v>89.58</v>
      </c>
      <c r="J586" s="13">
        <f>ROUND(H586*I586,2)</f>
        <v>627.05999999999995</v>
      </c>
    </row>
    <row r="587" spans="1:10" ht="61.2" x14ac:dyDescent="0.3">
      <c r="A587" s="14"/>
      <c r="B587" s="14"/>
      <c r="C587" s="14"/>
      <c r="D587" s="15" t="s">
        <v>834</v>
      </c>
      <c r="E587" s="14"/>
      <c r="F587" s="14"/>
      <c r="G587" s="14"/>
      <c r="H587" s="14"/>
      <c r="I587" s="14"/>
      <c r="J587" s="14"/>
    </row>
    <row r="588" spans="1:10" ht="20.399999999999999" x14ac:dyDescent="0.3">
      <c r="A588" s="10" t="s">
        <v>835</v>
      </c>
      <c r="B588" s="10" t="s">
        <v>19</v>
      </c>
      <c r="C588" s="10" t="s">
        <v>30</v>
      </c>
      <c r="D588" s="22" t="s">
        <v>836</v>
      </c>
      <c r="E588" s="11">
        <v>35</v>
      </c>
      <c r="F588" s="12">
        <v>107.08</v>
      </c>
      <c r="G588" s="13">
        <f>ROUND(E588*F588,2)</f>
        <v>3747.8</v>
      </c>
      <c r="H588" s="11">
        <v>35</v>
      </c>
      <c r="I588" s="12">
        <v>107.08</v>
      </c>
      <c r="J588" s="13">
        <f>ROUND(H588*I588,2)</f>
        <v>3747.8</v>
      </c>
    </row>
    <row r="589" spans="1:10" ht="61.2" x14ac:dyDescent="0.3">
      <c r="A589" s="14"/>
      <c r="B589" s="14"/>
      <c r="C589" s="14"/>
      <c r="D589" s="15" t="s">
        <v>837</v>
      </c>
      <c r="E589" s="14"/>
      <c r="F589" s="14"/>
      <c r="G589" s="14"/>
      <c r="H589" s="14"/>
      <c r="I589" s="14"/>
      <c r="J589" s="14"/>
    </row>
    <row r="590" spans="1:10" ht="20.399999999999999" x14ac:dyDescent="0.3">
      <c r="A590" s="10" t="s">
        <v>838</v>
      </c>
      <c r="B590" s="10" t="s">
        <v>19</v>
      </c>
      <c r="C590" s="10" t="s">
        <v>30</v>
      </c>
      <c r="D590" s="22" t="s">
        <v>839</v>
      </c>
      <c r="E590" s="11">
        <v>3</v>
      </c>
      <c r="F590" s="12">
        <v>200.22</v>
      </c>
      <c r="G590" s="13">
        <f>ROUND(E590*F590,2)</f>
        <v>600.66</v>
      </c>
      <c r="H590" s="11">
        <v>3</v>
      </c>
      <c r="I590" s="12">
        <v>200.21</v>
      </c>
      <c r="J590" s="13">
        <f>ROUND(H590*I590,2)</f>
        <v>600.63</v>
      </c>
    </row>
    <row r="591" spans="1:10" ht="61.2" x14ac:dyDescent="0.3">
      <c r="A591" s="14"/>
      <c r="B591" s="14"/>
      <c r="C591" s="14"/>
      <c r="D591" s="15" t="s">
        <v>840</v>
      </c>
      <c r="E591" s="14"/>
      <c r="F591" s="14"/>
      <c r="G591" s="14"/>
      <c r="H591" s="14"/>
      <c r="I591" s="14"/>
      <c r="J591" s="14"/>
    </row>
    <row r="592" spans="1:10" x14ac:dyDescent="0.3">
      <c r="A592" s="10" t="s">
        <v>841</v>
      </c>
      <c r="B592" s="10" t="s">
        <v>19</v>
      </c>
      <c r="C592" s="10" t="s">
        <v>30</v>
      </c>
      <c r="D592" s="22" t="s">
        <v>842</v>
      </c>
      <c r="E592" s="11">
        <v>1</v>
      </c>
      <c r="F592" s="12">
        <v>207.82</v>
      </c>
      <c r="G592" s="13">
        <f>ROUND(E592*F592,2)</f>
        <v>207.82</v>
      </c>
      <c r="H592" s="11">
        <v>1</v>
      </c>
      <c r="I592" s="12">
        <v>207.81</v>
      </c>
      <c r="J592" s="13">
        <f>ROUND(H592*I592,2)</f>
        <v>207.81</v>
      </c>
    </row>
    <row r="593" spans="1:10" ht="61.2" x14ac:dyDescent="0.3">
      <c r="A593" s="14"/>
      <c r="B593" s="14"/>
      <c r="C593" s="14"/>
      <c r="D593" s="15" t="s">
        <v>843</v>
      </c>
      <c r="E593" s="14"/>
      <c r="F593" s="14"/>
      <c r="G593" s="14"/>
      <c r="H593" s="14"/>
      <c r="I593" s="14"/>
      <c r="J593" s="14"/>
    </row>
    <row r="594" spans="1:10" ht="20.399999999999999" x14ac:dyDescent="0.3">
      <c r="A594" s="10" t="s">
        <v>844</v>
      </c>
      <c r="B594" s="10" t="s">
        <v>19</v>
      </c>
      <c r="C594" s="10" t="s">
        <v>30</v>
      </c>
      <c r="D594" s="22" t="s">
        <v>845</v>
      </c>
      <c r="E594" s="11">
        <v>2</v>
      </c>
      <c r="F594" s="12">
        <v>739.25</v>
      </c>
      <c r="G594" s="13">
        <f>ROUND(E594*F594,2)</f>
        <v>1478.5</v>
      </c>
      <c r="H594" s="11">
        <v>2</v>
      </c>
      <c r="I594" s="12">
        <v>739.21</v>
      </c>
      <c r="J594" s="13">
        <f>ROUND(H594*I594,2)</f>
        <v>1478.42</v>
      </c>
    </row>
    <row r="595" spans="1:10" ht="61.2" x14ac:dyDescent="0.3">
      <c r="A595" s="14"/>
      <c r="B595" s="14"/>
      <c r="C595" s="14"/>
      <c r="D595" s="15" t="s">
        <v>846</v>
      </c>
      <c r="E595" s="14"/>
      <c r="F595" s="14"/>
      <c r="G595" s="14"/>
      <c r="H595" s="14"/>
      <c r="I595" s="14"/>
      <c r="J595" s="14"/>
    </row>
    <row r="596" spans="1:10" ht="20.399999999999999" x14ac:dyDescent="0.3">
      <c r="A596" s="10" t="s">
        <v>847</v>
      </c>
      <c r="B596" s="10" t="s">
        <v>19</v>
      </c>
      <c r="C596" s="10" t="s">
        <v>30</v>
      </c>
      <c r="D596" s="22" t="s">
        <v>848</v>
      </c>
      <c r="E596" s="11">
        <v>4</v>
      </c>
      <c r="F596" s="12">
        <v>84.81</v>
      </c>
      <c r="G596" s="13">
        <f>ROUND(E596*F596,2)</f>
        <v>339.24</v>
      </c>
      <c r="H596" s="11">
        <v>4</v>
      </c>
      <c r="I596" s="12">
        <v>84.79</v>
      </c>
      <c r="J596" s="13">
        <f>ROUND(H596*I596,2)</f>
        <v>339.16</v>
      </c>
    </row>
    <row r="597" spans="1:10" ht="51" x14ac:dyDescent="0.3">
      <c r="A597" s="14"/>
      <c r="B597" s="14"/>
      <c r="C597" s="14"/>
      <c r="D597" s="15" t="s">
        <v>849</v>
      </c>
      <c r="E597" s="14"/>
      <c r="F597" s="14"/>
      <c r="G597" s="14"/>
      <c r="H597" s="14"/>
      <c r="I597" s="14"/>
      <c r="J597" s="14"/>
    </row>
    <row r="598" spans="1:10" ht="20.399999999999999" x14ac:dyDescent="0.3">
      <c r="A598" s="10" t="s">
        <v>850</v>
      </c>
      <c r="B598" s="10" t="s">
        <v>19</v>
      </c>
      <c r="C598" s="10" t="s">
        <v>30</v>
      </c>
      <c r="D598" s="22" t="s">
        <v>851</v>
      </c>
      <c r="E598" s="11">
        <v>2</v>
      </c>
      <c r="F598" s="12">
        <v>111.27</v>
      </c>
      <c r="G598" s="13">
        <f>ROUND(E598*F598,2)</f>
        <v>222.54</v>
      </c>
      <c r="H598" s="11">
        <v>2</v>
      </c>
      <c r="I598" s="12">
        <v>111.24</v>
      </c>
      <c r="J598" s="13">
        <f>ROUND(H598*I598,2)</f>
        <v>222.48</v>
      </c>
    </row>
    <row r="599" spans="1:10" ht="51" x14ac:dyDescent="0.3">
      <c r="A599" s="14"/>
      <c r="B599" s="14"/>
      <c r="C599" s="14"/>
      <c r="D599" s="15" t="s">
        <v>852</v>
      </c>
      <c r="E599" s="14"/>
      <c r="F599" s="14"/>
      <c r="G599" s="14"/>
      <c r="H599" s="14"/>
      <c r="I599" s="14"/>
      <c r="J599" s="14"/>
    </row>
    <row r="600" spans="1:10" ht="30.6" x14ac:dyDescent="0.3">
      <c r="A600" s="10" t="s">
        <v>853</v>
      </c>
      <c r="B600" s="10" t="s">
        <v>19</v>
      </c>
      <c r="C600" s="10" t="s">
        <v>30</v>
      </c>
      <c r="D600" s="22" t="s">
        <v>854</v>
      </c>
      <c r="E600" s="11">
        <v>7</v>
      </c>
      <c r="F600" s="12">
        <v>13.77</v>
      </c>
      <c r="G600" s="13">
        <f>ROUND(E600*F600,2)</f>
        <v>96.39</v>
      </c>
      <c r="H600" s="11">
        <v>7</v>
      </c>
      <c r="I600" s="12">
        <v>13.77</v>
      </c>
      <c r="J600" s="13">
        <f>ROUND(H600*I600,2)</f>
        <v>96.39</v>
      </c>
    </row>
    <row r="601" spans="1:10" ht="30.6" x14ac:dyDescent="0.3">
      <c r="A601" s="14"/>
      <c r="B601" s="14"/>
      <c r="C601" s="14"/>
      <c r="D601" s="15" t="s">
        <v>855</v>
      </c>
      <c r="E601" s="14"/>
      <c r="F601" s="14"/>
      <c r="G601" s="14"/>
      <c r="H601" s="14"/>
      <c r="I601" s="14"/>
      <c r="J601" s="14"/>
    </row>
    <row r="602" spans="1:10" ht="30.6" x14ac:dyDescent="0.3">
      <c r="A602" s="10" t="s">
        <v>856</v>
      </c>
      <c r="B602" s="10" t="s">
        <v>19</v>
      </c>
      <c r="C602" s="10" t="s">
        <v>30</v>
      </c>
      <c r="D602" s="22" t="s">
        <v>857</v>
      </c>
      <c r="E602" s="11">
        <v>35</v>
      </c>
      <c r="F602" s="12">
        <v>16.989999999999998</v>
      </c>
      <c r="G602" s="13">
        <f>ROUND(E602*F602,2)</f>
        <v>594.65</v>
      </c>
      <c r="H602" s="11">
        <v>35</v>
      </c>
      <c r="I602" s="12">
        <v>16.98</v>
      </c>
      <c r="J602" s="13">
        <f>ROUND(H602*I602,2)</f>
        <v>594.29999999999995</v>
      </c>
    </row>
    <row r="603" spans="1:10" ht="20.399999999999999" x14ac:dyDescent="0.3">
      <c r="A603" s="14"/>
      <c r="B603" s="14"/>
      <c r="C603" s="14"/>
      <c r="D603" s="15" t="s">
        <v>858</v>
      </c>
      <c r="E603" s="14"/>
      <c r="F603" s="14"/>
      <c r="G603" s="14"/>
      <c r="H603" s="14"/>
      <c r="I603" s="14"/>
      <c r="J603" s="14"/>
    </row>
    <row r="604" spans="1:10" ht="30.6" x14ac:dyDescent="0.3">
      <c r="A604" s="10" t="s">
        <v>859</v>
      </c>
      <c r="B604" s="10" t="s">
        <v>19</v>
      </c>
      <c r="C604" s="10" t="s">
        <v>30</v>
      </c>
      <c r="D604" s="22" t="s">
        <v>860</v>
      </c>
      <c r="E604" s="11">
        <v>3</v>
      </c>
      <c r="F604" s="12">
        <v>27.22</v>
      </c>
      <c r="G604" s="13">
        <f>ROUND(E604*F604,2)</f>
        <v>81.66</v>
      </c>
      <c r="H604" s="11">
        <v>3</v>
      </c>
      <c r="I604" s="12">
        <v>27.21</v>
      </c>
      <c r="J604" s="13">
        <f>ROUND(H604*I604,2)</f>
        <v>81.63</v>
      </c>
    </row>
    <row r="605" spans="1:10" ht="30.6" x14ac:dyDescent="0.3">
      <c r="A605" s="14"/>
      <c r="B605" s="14"/>
      <c r="C605" s="14"/>
      <c r="D605" s="15" t="s">
        <v>861</v>
      </c>
      <c r="E605" s="14"/>
      <c r="F605" s="14"/>
      <c r="G605" s="14"/>
      <c r="H605" s="14"/>
      <c r="I605" s="14"/>
      <c r="J605" s="14"/>
    </row>
    <row r="606" spans="1:10" ht="30.6" x14ac:dyDescent="0.3">
      <c r="A606" s="10" t="s">
        <v>862</v>
      </c>
      <c r="B606" s="10" t="s">
        <v>19</v>
      </c>
      <c r="C606" s="10" t="s">
        <v>30</v>
      </c>
      <c r="D606" s="22" t="s">
        <v>863</v>
      </c>
      <c r="E606" s="11">
        <v>1</v>
      </c>
      <c r="F606" s="12">
        <v>43.82</v>
      </c>
      <c r="G606" s="13">
        <f>ROUND(E606*F606,2)</f>
        <v>43.82</v>
      </c>
      <c r="H606" s="11">
        <v>1</v>
      </c>
      <c r="I606" s="12">
        <v>43.81</v>
      </c>
      <c r="J606" s="13">
        <f>ROUND(H606*I606,2)</f>
        <v>43.81</v>
      </c>
    </row>
    <row r="607" spans="1:10" ht="20.399999999999999" x14ac:dyDescent="0.3">
      <c r="A607" s="14"/>
      <c r="B607" s="14"/>
      <c r="C607" s="14"/>
      <c r="D607" s="15" t="s">
        <v>864</v>
      </c>
      <c r="E607" s="14"/>
      <c r="F607" s="14"/>
      <c r="G607" s="14"/>
      <c r="H607" s="14"/>
      <c r="I607" s="14"/>
      <c r="J607" s="14"/>
    </row>
    <row r="608" spans="1:10" ht="20.399999999999999" x14ac:dyDescent="0.3">
      <c r="A608" s="10" t="s">
        <v>865</v>
      </c>
      <c r="B608" s="10" t="s">
        <v>19</v>
      </c>
      <c r="C608" s="10" t="s">
        <v>30</v>
      </c>
      <c r="D608" s="22" t="s">
        <v>866</v>
      </c>
      <c r="E608" s="11">
        <v>5</v>
      </c>
      <c r="F608" s="12">
        <v>27.38</v>
      </c>
      <c r="G608" s="13">
        <f>ROUND(E608*F608,2)</f>
        <v>136.9</v>
      </c>
      <c r="H608" s="11">
        <v>5</v>
      </c>
      <c r="I608" s="12">
        <v>27.37</v>
      </c>
      <c r="J608" s="13">
        <f>ROUND(H608*I608,2)</f>
        <v>136.85</v>
      </c>
    </row>
    <row r="609" spans="1:10" ht="30.6" x14ac:dyDescent="0.3">
      <c r="A609" s="14"/>
      <c r="B609" s="14"/>
      <c r="C609" s="14"/>
      <c r="D609" s="15" t="s">
        <v>867</v>
      </c>
      <c r="E609" s="14"/>
      <c r="F609" s="14"/>
      <c r="G609" s="14"/>
      <c r="H609" s="14"/>
      <c r="I609" s="14"/>
      <c r="J609" s="14"/>
    </row>
    <row r="610" spans="1:10" ht="20.399999999999999" x14ac:dyDescent="0.3">
      <c r="A610" s="10" t="s">
        <v>868</v>
      </c>
      <c r="B610" s="10" t="s">
        <v>19</v>
      </c>
      <c r="C610" s="10" t="s">
        <v>30</v>
      </c>
      <c r="D610" s="22" t="s">
        <v>869</v>
      </c>
      <c r="E610" s="11">
        <v>5</v>
      </c>
      <c r="F610" s="12">
        <v>25.89</v>
      </c>
      <c r="G610" s="13">
        <f>ROUND(E610*F610,2)</f>
        <v>129.44999999999999</v>
      </c>
      <c r="H610" s="11">
        <v>5</v>
      </c>
      <c r="I610" s="12">
        <v>25.89</v>
      </c>
      <c r="J610" s="13">
        <f>ROUND(H610*I610,2)</f>
        <v>129.44999999999999</v>
      </c>
    </row>
    <row r="611" spans="1:10" ht="30.6" x14ac:dyDescent="0.3">
      <c r="A611" s="14"/>
      <c r="B611" s="14"/>
      <c r="C611" s="14"/>
      <c r="D611" s="15" t="s">
        <v>870</v>
      </c>
      <c r="E611" s="14"/>
      <c r="F611" s="14"/>
      <c r="G611" s="14"/>
      <c r="H611" s="14"/>
      <c r="I611" s="14"/>
      <c r="J611" s="14"/>
    </row>
    <row r="612" spans="1:10" ht="20.399999999999999" x14ac:dyDescent="0.3">
      <c r="A612" s="10" t="s">
        <v>871</v>
      </c>
      <c r="B612" s="10" t="s">
        <v>19</v>
      </c>
      <c r="C612" s="10" t="s">
        <v>30</v>
      </c>
      <c r="D612" s="22" t="s">
        <v>872</v>
      </c>
      <c r="E612" s="11">
        <v>90</v>
      </c>
      <c r="F612" s="12">
        <v>15.19</v>
      </c>
      <c r="G612" s="13">
        <f>ROUND(E612*F612,2)</f>
        <v>1367.1</v>
      </c>
      <c r="H612" s="11">
        <v>90</v>
      </c>
      <c r="I612" s="12">
        <v>15.19</v>
      </c>
      <c r="J612" s="13">
        <f>ROUND(H612*I612,2)</f>
        <v>1367.1</v>
      </c>
    </row>
    <row r="613" spans="1:10" ht="40.799999999999997" x14ac:dyDescent="0.3">
      <c r="A613" s="14"/>
      <c r="B613" s="14"/>
      <c r="C613" s="14"/>
      <c r="D613" s="15" t="s">
        <v>873</v>
      </c>
      <c r="E613" s="14"/>
      <c r="F613" s="14"/>
      <c r="G613" s="14"/>
      <c r="H613" s="14"/>
      <c r="I613" s="14"/>
      <c r="J613" s="14"/>
    </row>
    <row r="614" spans="1:10" x14ac:dyDescent="0.3">
      <c r="A614" s="14"/>
      <c r="B614" s="14"/>
      <c r="C614" s="14"/>
      <c r="D614" s="23" t="s">
        <v>874</v>
      </c>
      <c r="E614" s="11">
        <v>1</v>
      </c>
      <c r="F614" s="9">
        <f>G572+G574+G576+G578+G580+G582+G584+G586+G588+G590+G592+G594+G596+G598+G600+G602+G604+G606+G608+G610+G612</f>
        <v>13058.26</v>
      </c>
      <c r="G614" s="9">
        <f>ROUND(F614*E614,2)</f>
        <v>13058.26</v>
      </c>
      <c r="H614" s="11">
        <v>1</v>
      </c>
      <c r="I614" s="12">
        <v>13056.65</v>
      </c>
      <c r="J614" s="9">
        <f>ROUND(I614*H614,2)</f>
        <v>13056.65</v>
      </c>
    </row>
    <row r="615" spans="1:10" ht="0.9" customHeight="1" x14ac:dyDescent="0.3">
      <c r="A615" s="17"/>
      <c r="B615" s="17"/>
      <c r="C615" s="17"/>
      <c r="D615" s="24"/>
      <c r="E615" s="17"/>
      <c r="F615" s="17"/>
      <c r="G615" s="17"/>
      <c r="H615" s="17"/>
      <c r="I615" s="17"/>
      <c r="J615" s="17"/>
    </row>
    <row r="616" spans="1:10" x14ac:dyDescent="0.3">
      <c r="A616" s="18" t="s">
        <v>875</v>
      </c>
      <c r="B616" s="18" t="s">
        <v>15</v>
      </c>
      <c r="C616" s="18" t="s">
        <v>16</v>
      </c>
      <c r="D616" s="25" t="s">
        <v>876</v>
      </c>
      <c r="E616" s="19">
        <f t="shared" ref="E616:J616" si="38">E619</f>
        <v>1</v>
      </c>
      <c r="F616" s="9">
        <f t="shared" si="38"/>
        <v>2488.3200000000002</v>
      </c>
      <c r="G616" s="9">
        <f t="shared" si="38"/>
        <v>2488.3200000000002</v>
      </c>
      <c r="H616" s="19">
        <f t="shared" si="38"/>
        <v>1</v>
      </c>
      <c r="I616" s="9">
        <f t="shared" si="38"/>
        <v>3749.14</v>
      </c>
      <c r="J616" s="9">
        <f t="shared" si="38"/>
        <v>3749.14</v>
      </c>
    </row>
    <row r="617" spans="1:10" x14ac:dyDescent="0.3">
      <c r="A617" s="10" t="s">
        <v>877</v>
      </c>
      <c r="B617" s="10" t="s">
        <v>19</v>
      </c>
      <c r="C617" s="10" t="s">
        <v>30</v>
      </c>
      <c r="D617" s="22" t="s">
        <v>878</v>
      </c>
      <c r="E617" s="11">
        <v>2</v>
      </c>
      <c r="F617" s="12">
        <v>1244.1600000000001</v>
      </c>
      <c r="G617" s="13">
        <f>ROUND(E617*F617,2)</f>
        <v>2488.3200000000002</v>
      </c>
      <c r="H617" s="11">
        <v>2</v>
      </c>
      <c r="I617" s="12">
        <v>1874.57</v>
      </c>
      <c r="J617" s="13">
        <f>ROUND(H617*I617,2)</f>
        <v>3749.14</v>
      </c>
    </row>
    <row r="618" spans="1:10" ht="153" x14ac:dyDescent="0.3">
      <c r="A618" s="14"/>
      <c r="B618" s="14"/>
      <c r="C618" s="14"/>
      <c r="D618" s="15" t="s">
        <v>879</v>
      </c>
      <c r="E618" s="14"/>
      <c r="F618" s="14"/>
      <c r="G618" s="14"/>
      <c r="H618" s="14"/>
      <c r="I618" s="14"/>
      <c r="J618" s="14"/>
    </row>
    <row r="619" spans="1:10" x14ac:dyDescent="0.3">
      <c r="A619" s="14"/>
      <c r="B619" s="14"/>
      <c r="C619" s="14"/>
      <c r="D619" s="23" t="s">
        <v>880</v>
      </c>
      <c r="E619" s="11">
        <v>1</v>
      </c>
      <c r="F619" s="9">
        <f>G617</f>
        <v>2488.3200000000002</v>
      </c>
      <c r="G619" s="9">
        <f>ROUND(F619*E619,2)</f>
        <v>2488.3200000000002</v>
      </c>
      <c r="H619" s="11">
        <v>1</v>
      </c>
      <c r="I619" s="12">
        <v>3749.14</v>
      </c>
      <c r="J619" s="9">
        <f>ROUND(I619*H619,2)</f>
        <v>3749.14</v>
      </c>
    </row>
    <row r="620" spans="1:10" ht="0.9" customHeight="1" x14ac:dyDescent="0.3">
      <c r="A620" s="17"/>
      <c r="B620" s="17"/>
      <c r="C620" s="17"/>
      <c r="D620" s="24"/>
      <c r="E620" s="17"/>
      <c r="F620" s="17"/>
      <c r="G620" s="17"/>
      <c r="H620" s="17"/>
      <c r="I620" s="17"/>
      <c r="J620" s="17"/>
    </row>
    <row r="621" spans="1:10" x14ac:dyDescent="0.3">
      <c r="A621" s="18" t="s">
        <v>881</v>
      </c>
      <c r="B621" s="18" t="s">
        <v>15</v>
      </c>
      <c r="C621" s="18" t="s">
        <v>16</v>
      </c>
      <c r="D621" s="25" t="s">
        <v>555</v>
      </c>
      <c r="E621" s="19">
        <f t="shared" ref="E621:J621" si="39">E640</f>
        <v>1</v>
      </c>
      <c r="F621" s="9">
        <f t="shared" si="39"/>
        <v>28821.129999999997</v>
      </c>
      <c r="G621" s="9">
        <f t="shared" si="39"/>
        <v>28821.13</v>
      </c>
      <c r="H621" s="19">
        <f t="shared" si="39"/>
        <v>1</v>
      </c>
      <c r="I621" s="9">
        <f t="shared" si="39"/>
        <v>27718.76</v>
      </c>
      <c r="J621" s="9">
        <f t="shared" si="39"/>
        <v>27718.76</v>
      </c>
    </row>
    <row r="622" spans="1:10" ht="20.399999999999999" x14ac:dyDescent="0.3">
      <c r="A622" s="10" t="s">
        <v>882</v>
      </c>
      <c r="B622" s="10" t="s">
        <v>19</v>
      </c>
      <c r="C622" s="10" t="s">
        <v>30</v>
      </c>
      <c r="D622" s="22" t="s">
        <v>883</v>
      </c>
      <c r="E622" s="11">
        <v>1</v>
      </c>
      <c r="F622" s="12">
        <v>1787.09</v>
      </c>
      <c r="G622" s="13">
        <f>ROUND(E622*F622,2)</f>
        <v>1787.09</v>
      </c>
      <c r="H622" s="11">
        <v>1</v>
      </c>
      <c r="I622" s="12">
        <v>1787.08</v>
      </c>
      <c r="J622" s="13">
        <f>ROUND(H622*I622,2)</f>
        <v>1787.08</v>
      </c>
    </row>
    <row r="623" spans="1:10" ht="193.8" x14ac:dyDescent="0.3">
      <c r="A623" s="14"/>
      <c r="B623" s="14"/>
      <c r="C623" s="14"/>
      <c r="D623" s="15" t="s">
        <v>884</v>
      </c>
      <c r="E623" s="14"/>
      <c r="F623" s="14"/>
      <c r="G623" s="14"/>
      <c r="H623" s="14"/>
      <c r="I623" s="14"/>
      <c r="J623" s="14"/>
    </row>
    <row r="624" spans="1:10" x14ac:dyDescent="0.3">
      <c r="A624" s="10" t="s">
        <v>885</v>
      </c>
      <c r="B624" s="10" t="s">
        <v>19</v>
      </c>
      <c r="C624" s="10" t="s">
        <v>30</v>
      </c>
      <c r="D624" s="22" t="s">
        <v>886</v>
      </c>
      <c r="E624" s="11">
        <v>1</v>
      </c>
      <c r="F624" s="12">
        <v>4509.41</v>
      </c>
      <c r="G624" s="13">
        <f>ROUND(E624*F624,2)</f>
        <v>4509.41</v>
      </c>
      <c r="H624" s="11">
        <v>1</v>
      </c>
      <c r="I624" s="12">
        <v>4509.3999999999996</v>
      </c>
      <c r="J624" s="13">
        <f>ROUND(H624*I624,2)</f>
        <v>4509.3999999999996</v>
      </c>
    </row>
    <row r="625" spans="1:10" ht="193.8" x14ac:dyDescent="0.3">
      <c r="A625" s="14"/>
      <c r="B625" s="14"/>
      <c r="C625" s="14"/>
      <c r="D625" s="15" t="s">
        <v>887</v>
      </c>
      <c r="E625" s="14"/>
      <c r="F625" s="14"/>
      <c r="G625" s="14"/>
      <c r="H625" s="14"/>
      <c r="I625" s="14"/>
      <c r="J625" s="14"/>
    </row>
    <row r="626" spans="1:10" ht="20.399999999999999" x14ac:dyDescent="0.3">
      <c r="A626" s="10" t="s">
        <v>888</v>
      </c>
      <c r="B626" s="10" t="s">
        <v>19</v>
      </c>
      <c r="C626" s="10" t="s">
        <v>30</v>
      </c>
      <c r="D626" s="22" t="s">
        <v>889</v>
      </c>
      <c r="E626" s="11">
        <v>2</v>
      </c>
      <c r="F626" s="12">
        <v>2167.41</v>
      </c>
      <c r="G626" s="13">
        <f>ROUND(E626*F626,2)</f>
        <v>4334.82</v>
      </c>
      <c r="H626" s="11">
        <v>2</v>
      </c>
      <c r="I626" s="12">
        <v>2167.4</v>
      </c>
      <c r="J626" s="13">
        <f>ROUND(H626*I626,2)</f>
        <v>4334.8</v>
      </c>
    </row>
    <row r="627" spans="1:10" ht="193.8" x14ac:dyDescent="0.3">
      <c r="A627" s="14"/>
      <c r="B627" s="14"/>
      <c r="C627" s="14"/>
      <c r="D627" s="15" t="s">
        <v>890</v>
      </c>
      <c r="E627" s="14"/>
      <c r="F627" s="14"/>
      <c r="G627" s="14"/>
      <c r="H627" s="14"/>
      <c r="I627" s="14"/>
      <c r="J627" s="14"/>
    </row>
    <row r="628" spans="1:10" ht="20.399999999999999" x14ac:dyDescent="0.3">
      <c r="A628" s="10" t="s">
        <v>891</v>
      </c>
      <c r="B628" s="10" t="s">
        <v>19</v>
      </c>
      <c r="C628" s="10" t="s">
        <v>30</v>
      </c>
      <c r="D628" s="22" t="s">
        <v>892</v>
      </c>
      <c r="E628" s="11">
        <v>20</v>
      </c>
      <c r="F628" s="12">
        <v>60.9</v>
      </c>
      <c r="G628" s="13">
        <f>ROUND(E628*F628,2)</f>
        <v>1218</v>
      </c>
      <c r="H628" s="11">
        <v>20</v>
      </c>
      <c r="I628" s="12">
        <v>60.89</v>
      </c>
      <c r="J628" s="13">
        <f>ROUND(H628*I628,2)</f>
        <v>1217.8</v>
      </c>
    </row>
    <row r="629" spans="1:10" ht="61.2" x14ac:dyDescent="0.3">
      <c r="A629" s="14"/>
      <c r="B629" s="14"/>
      <c r="C629" s="14"/>
      <c r="D629" s="15" t="s">
        <v>893</v>
      </c>
      <c r="E629" s="14"/>
      <c r="F629" s="14"/>
      <c r="G629" s="14"/>
      <c r="H629" s="14"/>
      <c r="I629" s="14"/>
      <c r="J629" s="14"/>
    </row>
    <row r="630" spans="1:10" ht="20.399999999999999" x14ac:dyDescent="0.3">
      <c r="A630" s="10" t="s">
        <v>894</v>
      </c>
      <c r="B630" s="10" t="s">
        <v>19</v>
      </c>
      <c r="C630" s="10" t="s">
        <v>30</v>
      </c>
      <c r="D630" s="22" t="s">
        <v>895</v>
      </c>
      <c r="E630" s="11">
        <v>5</v>
      </c>
      <c r="F630" s="12">
        <v>734.18</v>
      </c>
      <c r="G630" s="13">
        <f>ROUND(E630*F630,2)</f>
        <v>3670.9</v>
      </c>
      <c r="H630" s="11">
        <v>5</v>
      </c>
      <c r="I630" s="12">
        <v>680.15</v>
      </c>
      <c r="J630" s="13">
        <f>ROUND(H630*I630,2)</f>
        <v>3400.75</v>
      </c>
    </row>
    <row r="631" spans="1:10" ht="112.2" x14ac:dyDescent="0.3">
      <c r="A631" s="14"/>
      <c r="B631" s="14"/>
      <c r="C631" s="14"/>
      <c r="D631" s="15" t="s">
        <v>896</v>
      </c>
      <c r="E631" s="14"/>
      <c r="F631" s="14"/>
      <c r="G631" s="14"/>
      <c r="H631" s="14"/>
      <c r="I631" s="14"/>
      <c r="J631" s="14"/>
    </row>
    <row r="632" spans="1:10" ht="20.399999999999999" x14ac:dyDescent="0.3">
      <c r="A632" s="10" t="s">
        <v>897</v>
      </c>
      <c r="B632" s="10" t="s">
        <v>19</v>
      </c>
      <c r="C632" s="10" t="s">
        <v>30</v>
      </c>
      <c r="D632" s="22" t="s">
        <v>898</v>
      </c>
      <c r="E632" s="11">
        <v>5</v>
      </c>
      <c r="F632" s="12">
        <v>620.69000000000005</v>
      </c>
      <c r="G632" s="13">
        <f>ROUND(E632*F632,2)</f>
        <v>3103.45</v>
      </c>
      <c r="H632" s="11">
        <v>5</v>
      </c>
      <c r="I632" s="12">
        <v>736.83</v>
      </c>
      <c r="J632" s="13">
        <f>ROUND(H632*I632,2)</f>
        <v>3684.15</v>
      </c>
    </row>
    <row r="633" spans="1:10" ht="30.6" x14ac:dyDescent="0.3">
      <c r="A633" s="14"/>
      <c r="B633" s="14"/>
      <c r="C633" s="14"/>
      <c r="D633" s="15" t="s">
        <v>899</v>
      </c>
      <c r="E633" s="14"/>
      <c r="F633" s="14"/>
      <c r="G633" s="14"/>
      <c r="H633" s="14"/>
      <c r="I633" s="14"/>
      <c r="J633" s="14"/>
    </row>
    <row r="634" spans="1:10" ht="20.399999999999999" x14ac:dyDescent="0.3">
      <c r="A634" s="10" t="s">
        <v>900</v>
      </c>
      <c r="B634" s="10" t="s">
        <v>19</v>
      </c>
      <c r="C634" s="10" t="s">
        <v>30</v>
      </c>
      <c r="D634" s="22" t="s">
        <v>901</v>
      </c>
      <c r="E634" s="11">
        <v>2</v>
      </c>
      <c r="F634" s="12">
        <v>238.73</v>
      </c>
      <c r="G634" s="13">
        <f>ROUND(E634*F634,2)</f>
        <v>477.46</v>
      </c>
      <c r="H634" s="11">
        <v>2</v>
      </c>
      <c r="I634" s="12">
        <v>283.39999999999998</v>
      </c>
      <c r="J634" s="13">
        <f>ROUND(H634*I634,2)</f>
        <v>566.79999999999995</v>
      </c>
    </row>
    <row r="635" spans="1:10" ht="30.6" x14ac:dyDescent="0.3">
      <c r="A635" s="14"/>
      <c r="B635" s="14"/>
      <c r="C635" s="14"/>
      <c r="D635" s="15" t="s">
        <v>902</v>
      </c>
      <c r="E635" s="14"/>
      <c r="F635" s="14"/>
      <c r="G635" s="14"/>
      <c r="H635" s="14"/>
      <c r="I635" s="14"/>
      <c r="J635" s="14"/>
    </row>
    <row r="636" spans="1:10" ht="20.399999999999999" x14ac:dyDescent="0.3">
      <c r="A636" s="10" t="s">
        <v>903</v>
      </c>
      <c r="B636" s="10" t="s">
        <v>19</v>
      </c>
      <c r="C636" s="10" t="s">
        <v>30</v>
      </c>
      <c r="D636" s="22" t="s">
        <v>904</v>
      </c>
      <c r="E636" s="11">
        <v>1</v>
      </c>
      <c r="F636" s="12">
        <v>2500</v>
      </c>
      <c r="G636" s="13">
        <f>ROUND(E636*F636,2)</f>
        <v>2500</v>
      </c>
      <c r="H636" s="11">
        <v>1</v>
      </c>
      <c r="I636" s="12">
        <v>997.98</v>
      </c>
      <c r="J636" s="13">
        <f>ROUND(H636*I636,2)</f>
        <v>997.98</v>
      </c>
    </row>
    <row r="637" spans="1:10" ht="30.6" x14ac:dyDescent="0.3">
      <c r="A637" s="14"/>
      <c r="B637" s="14"/>
      <c r="C637" s="14"/>
      <c r="D637" s="15" t="s">
        <v>905</v>
      </c>
      <c r="E637" s="14"/>
      <c r="F637" s="14"/>
      <c r="G637" s="14"/>
      <c r="H637" s="14"/>
      <c r="I637" s="14"/>
      <c r="J637" s="14"/>
    </row>
    <row r="638" spans="1:10" ht="20.399999999999999" x14ac:dyDescent="0.3">
      <c r="A638" s="10" t="s">
        <v>906</v>
      </c>
      <c r="B638" s="10" t="s">
        <v>19</v>
      </c>
      <c r="C638" s="10" t="s">
        <v>30</v>
      </c>
      <c r="D638" s="22" t="s">
        <v>560</v>
      </c>
      <c r="E638" s="11">
        <v>1</v>
      </c>
      <c r="F638" s="12">
        <v>7220</v>
      </c>
      <c r="G638" s="13">
        <f>ROUND(E638*F638,2)</f>
        <v>7220</v>
      </c>
      <c r="H638" s="11">
        <v>1</v>
      </c>
      <c r="I638" s="12">
        <v>7220</v>
      </c>
      <c r="J638" s="13">
        <f>ROUND(H638*I638,2)</f>
        <v>7220</v>
      </c>
    </row>
    <row r="639" spans="1:10" ht="102" x14ac:dyDescent="0.3">
      <c r="A639" s="14"/>
      <c r="B639" s="14"/>
      <c r="C639" s="14"/>
      <c r="D639" s="15" t="s">
        <v>561</v>
      </c>
      <c r="E639" s="14"/>
      <c r="F639" s="14"/>
      <c r="G639" s="14"/>
      <c r="H639" s="14"/>
      <c r="I639" s="14"/>
      <c r="J639" s="14"/>
    </row>
    <row r="640" spans="1:10" x14ac:dyDescent="0.3">
      <c r="A640" s="14"/>
      <c r="B640" s="14"/>
      <c r="C640" s="14"/>
      <c r="D640" s="23" t="s">
        <v>907</v>
      </c>
      <c r="E640" s="11">
        <v>1</v>
      </c>
      <c r="F640" s="9">
        <f>G622+G624+G626+G628+G630+G632+G634+G636+G638</f>
        <v>28821.129999999997</v>
      </c>
      <c r="G640" s="9">
        <f>ROUND(F640*E640,2)</f>
        <v>28821.13</v>
      </c>
      <c r="H640" s="11">
        <v>1</v>
      </c>
      <c r="I640" s="12">
        <v>27718.76</v>
      </c>
      <c r="J640" s="9">
        <f>ROUND(I640*H640,2)</f>
        <v>27718.76</v>
      </c>
    </row>
    <row r="641" spans="1:10" ht="0.9" customHeight="1" x14ac:dyDescent="0.3">
      <c r="A641" s="17"/>
      <c r="B641" s="17"/>
      <c r="C641" s="17"/>
      <c r="D641" s="24"/>
      <c r="E641" s="17"/>
      <c r="F641" s="17"/>
      <c r="G641" s="17"/>
      <c r="H641" s="17"/>
      <c r="I641" s="17"/>
      <c r="J641" s="17"/>
    </row>
    <row r="642" spans="1:10" x14ac:dyDescent="0.3">
      <c r="A642" s="14"/>
      <c r="B642" s="14"/>
      <c r="C642" s="14"/>
      <c r="D642" s="23" t="s">
        <v>908</v>
      </c>
      <c r="E642" s="11">
        <v>1</v>
      </c>
      <c r="F642" s="9">
        <f>G436+G495+G534+G569+G614+G619+G640</f>
        <v>314611.52</v>
      </c>
      <c r="G642" s="9">
        <f>ROUND(F642*E642,2)</f>
        <v>314611.52</v>
      </c>
      <c r="H642" s="11">
        <v>1</v>
      </c>
      <c r="I642" s="12">
        <v>314114.52</v>
      </c>
      <c r="J642" s="9">
        <f>ROUND(I642*H642,2)</f>
        <v>314114.52</v>
      </c>
    </row>
    <row r="643" spans="1:10" ht="0.9" customHeight="1" x14ac:dyDescent="0.3">
      <c r="A643" s="17"/>
      <c r="B643" s="17"/>
      <c r="C643" s="17"/>
      <c r="D643" s="24"/>
      <c r="E643" s="17"/>
      <c r="F643" s="17"/>
      <c r="G643" s="17"/>
      <c r="H643" s="17"/>
      <c r="I643" s="17"/>
      <c r="J643" s="17"/>
    </row>
    <row r="644" spans="1:10" x14ac:dyDescent="0.3">
      <c r="A644" s="18" t="s">
        <v>909</v>
      </c>
      <c r="B644" s="18" t="s">
        <v>15</v>
      </c>
      <c r="C644" s="18" t="s">
        <v>16</v>
      </c>
      <c r="D644" s="25" t="s">
        <v>910</v>
      </c>
      <c r="E644" s="19">
        <f t="shared" ref="E644:J644" si="40">E758</f>
        <v>1</v>
      </c>
      <c r="F644" s="9">
        <f t="shared" si="40"/>
        <v>90101.420000000013</v>
      </c>
      <c r="G644" s="9">
        <f t="shared" si="40"/>
        <v>90101.42</v>
      </c>
      <c r="H644" s="19">
        <f t="shared" si="40"/>
        <v>1</v>
      </c>
      <c r="I644" s="9">
        <f t="shared" si="40"/>
        <v>81988.14</v>
      </c>
      <c r="J644" s="9">
        <f t="shared" si="40"/>
        <v>81988.14</v>
      </c>
    </row>
    <row r="645" spans="1:10" x14ac:dyDescent="0.3">
      <c r="A645" s="18" t="s">
        <v>911</v>
      </c>
      <c r="B645" s="18" t="s">
        <v>15</v>
      </c>
      <c r="C645" s="18" t="s">
        <v>16</v>
      </c>
      <c r="D645" s="25" t="s">
        <v>912</v>
      </c>
      <c r="E645" s="19">
        <f t="shared" ref="E645:J645" si="41">E672</f>
        <v>1</v>
      </c>
      <c r="F645" s="9">
        <f t="shared" si="41"/>
        <v>16305.01</v>
      </c>
      <c r="G645" s="9">
        <f t="shared" si="41"/>
        <v>16305.01</v>
      </c>
      <c r="H645" s="19">
        <f t="shared" si="41"/>
        <v>1</v>
      </c>
      <c r="I645" s="9">
        <f t="shared" si="41"/>
        <v>17032.95</v>
      </c>
      <c r="J645" s="9">
        <f t="shared" si="41"/>
        <v>17032.95</v>
      </c>
    </row>
    <row r="646" spans="1:10" ht="20.399999999999999" x14ac:dyDescent="0.3">
      <c r="A646" s="10" t="s">
        <v>913</v>
      </c>
      <c r="B646" s="10" t="s">
        <v>19</v>
      </c>
      <c r="C646" s="10" t="s">
        <v>30</v>
      </c>
      <c r="D646" s="22" t="s">
        <v>914</v>
      </c>
      <c r="E646" s="11">
        <v>1</v>
      </c>
      <c r="F646" s="12">
        <v>1001.95</v>
      </c>
      <c r="G646" s="13">
        <f>ROUND(E646*F646,2)</f>
        <v>1001.95</v>
      </c>
      <c r="H646" s="11">
        <v>1</v>
      </c>
      <c r="I646" s="12">
        <v>1001.87</v>
      </c>
      <c r="J646" s="13">
        <f>ROUND(H646*I646,2)</f>
        <v>1001.87</v>
      </c>
    </row>
    <row r="647" spans="1:10" ht="102" x14ac:dyDescent="0.3">
      <c r="A647" s="14"/>
      <c r="B647" s="14"/>
      <c r="C647" s="14"/>
      <c r="D647" s="15" t="s">
        <v>915</v>
      </c>
      <c r="E647" s="14"/>
      <c r="F647" s="14"/>
      <c r="G647" s="14"/>
      <c r="H647" s="14"/>
      <c r="I647" s="14"/>
      <c r="J647" s="14"/>
    </row>
    <row r="648" spans="1:10" ht="20.399999999999999" x14ac:dyDescent="0.3">
      <c r="A648" s="10" t="s">
        <v>916</v>
      </c>
      <c r="B648" s="10" t="s">
        <v>19</v>
      </c>
      <c r="C648" s="10" t="s">
        <v>30</v>
      </c>
      <c r="D648" s="22" t="s">
        <v>917</v>
      </c>
      <c r="E648" s="11">
        <v>1</v>
      </c>
      <c r="F648" s="12">
        <v>601.95000000000005</v>
      </c>
      <c r="G648" s="13">
        <f>ROUND(E648*F648,2)</f>
        <v>601.95000000000005</v>
      </c>
      <c r="H648" s="11">
        <v>1</v>
      </c>
      <c r="I648" s="12">
        <v>601.87</v>
      </c>
      <c r="J648" s="13">
        <f>ROUND(H648*I648,2)</f>
        <v>601.87</v>
      </c>
    </row>
    <row r="649" spans="1:10" ht="102" x14ac:dyDescent="0.3">
      <c r="A649" s="14"/>
      <c r="B649" s="14"/>
      <c r="C649" s="14"/>
      <c r="D649" s="15" t="s">
        <v>918</v>
      </c>
      <c r="E649" s="14"/>
      <c r="F649" s="14"/>
      <c r="G649" s="14"/>
      <c r="H649" s="14"/>
      <c r="I649" s="14"/>
      <c r="J649" s="14"/>
    </row>
    <row r="650" spans="1:10" ht="20.399999999999999" x14ac:dyDescent="0.3">
      <c r="A650" s="10" t="s">
        <v>919</v>
      </c>
      <c r="B650" s="10" t="s">
        <v>19</v>
      </c>
      <c r="C650" s="10" t="s">
        <v>30</v>
      </c>
      <c r="D650" s="22" t="s">
        <v>920</v>
      </c>
      <c r="E650" s="11">
        <v>1</v>
      </c>
      <c r="F650" s="12">
        <v>3238.24</v>
      </c>
      <c r="G650" s="13">
        <f>ROUND(E650*F650,2)</f>
        <v>3238.24</v>
      </c>
      <c r="H650" s="11">
        <v>1</v>
      </c>
      <c r="I650" s="12">
        <v>3238.11</v>
      </c>
      <c r="J650" s="13">
        <f>ROUND(H650*I650,2)</f>
        <v>3238.11</v>
      </c>
    </row>
    <row r="651" spans="1:10" ht="91.8" x14ac:dyDescent="0.3">
      <c r="A651" s="14"/>
      <c r="B651" s="14"/>
      <c r="C651" s="14"/>
      <c r="D651" s="15" t="s">
        <v>921</v>
      </c>
      <c r="E651" s="14"/>
      <c r="F651" s="14"/>
      <c r="G651" s="14"/>
      <c r="H651" s="14"/>
      <c r="I651" s="14"/>
      <c r="J651" s="14"/>
    </row>
    <row r="652" spans="1:10" x14ac:dyDescent="0.3">
      <c r="A652" s="10" t="s">
        <v>922</v>
      </c>
      <c r="B652" s="10" t="s">
        <v>19</v>
      </c>
      <c r="C652" s="10" t="s">
        <v>30</v>
      </c>
      <c r="D652" s="22" t="s">
        <v>923</v>
      </c>
      <c r="E652" s="11">
        <v>1</v>
      </c>
      <c r="F652" s="12">
        <v>1093.24</v>
      </c>
      <c r="G652" s="13">
        <f>ROUND(E652*F652,2)</f>
        <v>1093.24</v>
      </c>
      <c r="H652" s="11">
        <v>1</v>
      </c>
      <c r="I652" s="12">
        <v>1165.82</v>
      </c>
      <c r="J652" s="13">
        <f>ROUND(H652*I652,2)</f>
        <v>1165.82</v>
      </c>
    </row>
    <row r="653" spans="1:10" ht="91.8" x14ac:dyDescent="0.3">
      <c r="A653" s="14"/>
      <c r="B653" s="14"/>
      <c r="C653" s="14"/>
      <c r="D653" s="15" t="s">
        <v>924</v>
      </c>
      <c r="E653" s="14"/>
      <c r="F653" s="14"/>
      <c r="G653" s="14"/>
      <c r="H653" s="14"/>
      <c r="I653" s="14"/>
      <c r="J653" s="14"/>
    </row>
    <row r="654" spans="1:10" x14ac:dyDescent="0.3">
      <c r="A654" s="10" t="s">
        <v>925</v>
      </c>
      <c r="B654" s="10" t="s">
        <v>19</v>
      </c>
      <c r="C654" s="10" t="s">
        <v>30</v>
      </c>
      <c r="D654" s="22" t="s">
        <v>926</v>
      </c>
      <c r="E654" s="11">
        <v>1</v>
      </c>
      <c r="F654" s="12">
        <v>633.24</v>
      </c>
      <c r="G654" s="13">
        <f>ROUND(E654*F654,2)</f>
        <v>633.24</v>
      </c>
      <c r="H654" s="11">
        <v>1</v>
      </c>
      <c r="I654" s="12">
        <v>682.59</v>
      </c>
      <c r="J654" s="13">
        <f>ROUND(H654*I654,2)</f>
        <v>682.59</v>
      </c>
    </row>
    <row r="655" spans="1:10" ht="91.8" x14ac:dyDescent="0.3">
      <c r="A655" s="14"/>
      <c r="B655" s="14"/>
      <c r="C655" s="14"/>
      <c r="D655" s="15" t="s">
        <v>927</v>
      </c>
      <c r="E655" s="14"/>
      <c r="F655" s="14"/>
      <c r="G655" s="14"/>
      <c r="H655" s="14"/>
      <c r="I655" s="14"/>
      <c r="J655" s="14"/>
    </row>
    <row r="656" spans="1:10" x14ac:dyDescent="0.3">
      <c r="A656" s="10" t="s">
        <v>928</v>
      </c>
      <c r="B656" s="10" t="s">
        <v>19</v>
      </c>
      <c r="C656" s="10" t="s">
        <v>30</v>
      </c>
      <c r="D656" s="22" t="s">
        <v>929</v>
      </c>
      <c r="E656" s="11">
        <v>1</v>
      </c>
      <c r="F656" s="12">
        <v>868.24</v>
      </c>
      <c r="G656" s="13">
        <f>ROUND(E656*F656,2)</f>
        <v>868.24</v>
      </c>
      <c r="H656" s="11">
        <v>1</v>
      </c>
      <c r="I656" s="12">
        <v>929.45</v>
      </c>
      <c r="J656" s="13">
        <f>ROUND(H656*I656,2)</f>
        <v>929.45</v>
      </c>
    </row>
    <row r="657" spans="1:10" ht="91.8" x14ac:dyDescent="0.3">
      <c r="A657" s="14"/>
      <c r="B657" s="14"/>
      <c r="C657" s="14"/>
      <c r="D657" s="15" t="s">
        <v>930</v>
      </c>
      <c r="E657" s="14"/>
      <c r="F657" s="14"/>
      <c r="G657" s="14"/>
      <c r="H657" s="14"/>
      <c r="I657" s="14"/>
      <c r="J657" s="14"/>
    </row>
    <row r="658" spans="1:10" ht="20.399999999999999" x14ac:dyDescent="0.3">
      <c r="A658" s="10" t="s">
        <v>931</v>
      </c>
      <c r="B658" s="10" t="s">
        <v>19</v>
      </c>
      <c r="C658" s="10" t="s">
        <v>30</v>
      </c>
      <c r="D658" s="22" t="s">
        <v>932</v>
      </c>
      <c r="E658" s="11">
        <v>1</v>
      </c>
      <c r="F658" s="12">
        <v>601.95000000000005</v>
      </c>
      <c r="G658" s="13">
        <f>ROUND(E658*F658,2)</f>
        <v>601.95000000000005</v>
      </c>
      <c r="H658" s="11">
        <v>1</v>
      </c>
      <c r="I658" s="12">
        <v>642.76</v>
      </c>
      <c r="J658" s="13">
        <f>ROUND(H658*I658,2)</f>
        <v>642.76</v>
      </c>
    </row>
    <row r="659" spans="1:10" ht="102" x14ac:dyDescent="0.3">
      <c r="A659" s="14"/>
      <c r="B659" s="14"/>
      <c r="C659" s="14"/>
      <c r="D659" s="15" t="s">
        <v>933</v>
      </c>
      <c r="E659" s="14"/>
      <c r="F659" s="14"/>
      <c r="G659" s="14"/>
      <c r="H659" s="14"/>
      <c r="I659" s="14"/>
      <c r="J659" s="14"/>
    </row>
    <row r="660" spans="1:10" ht="20.399999999999999" x14ac:dyDescent="0.3">
      <c r="A660" s="10" t="s">
        <v>934</v>
      </c>
      <c r="B660" s="10" t="s">
        <v>19</v>
      </c>
      <c r="C660" s="10" t="s">
        <v>30</v>
      </c>
      <c r="D660" s="22" t="s">
        <v>935</v>
      </c>
      <c r="E660" s="11">
        <v>1</v>
      </c>
      <c r="F660" s="12">
        <v>2603.2399999999998</v>
      </c>
      <c r="G660" s="13">
        <f>ROUND(E660*F660,2)</f>
        <v>2603.2399999999998</v>
      </c>
      <c r="H660" s="11">
        <v>1</v>
      </c>
      <c r="I660" s="12">
        <v>2752.07</v>
      </c>
      <c r="J660" s="13">
        <f>ROUND(H660*I660,2)</f>
        <v>2752.07</v>
      </c>
    </row>
    <row r="661" spans="1:10" ht="91.8" x14ac:dyDescent="0.3">
      <c r="A661" s="14"/>
      <c r="B661" s="14"/>
      <c r="C661" s="14"/>
      <c r="D661" s="15" t="s">
        <v>936</v>
      </c>
      <c r="E661" s="14"/>
      <c r="F661" s="14"/>
      <c r="G661" s="14"/>
      <c r="H661" s="14"/>
      <c r="I661" s="14"/>
      <c r="J661" s="14"/>
    </row>
    <row r="662" spans="1:10" ht="20.399999999999999" x14ac:dyDescent="0.3">
      <c r="A662" s="10" t="s">
        <v>937</v>
      </c>
      <c r="B662" s="10" t="s">
        <v>19</v>
      </c>
      <c r="C662" s="10" t="s">
        <v>30</v>
      </c>
      <c r="D662" s="22" t="s">
        <v>938</v>
      </c>
      <c r="E662" s="11">
        <v>1</v>
      </c>
      <c r="F662" s="12">
        <v>601.95000000000005</v>
      </c>
      <c r="G662" s="13">
        <f>ROUND(E662*F662,2)</f>
        <v>601.95000000000005</v>
      </c>
      <c r="H662" s="11">
        <v>1</v>
      </c>
      <c r="I662" s="12">
        <v>642.76</v>
      </c>
      <c r="J662" s="13">
        <f>ROUND(H662*I662,2)</f>
        <v>642.76</v>
      </c>
    </row>
    <row r="663" spans="1:10" ht="112.2" x14ac:dyDescent="0.3">
      <c r="A663" s="14"/>
      <c r="B663" s="14"/>
      <c r="C663" s="14"/>
      <c r="D663" s="15" t="s">
        <v>939</v>
      </c>
      <c r="E663" s="14"/>
      <c r="F663" s="14"/>
      <c r="G663" s="14"/>
      <c r="H663" s="14"/>
      <c r="I663" s="14"/>
      <c r="J663" s="14"/>
    </row>
    <row r="664" spans="1:10" ht="20.399999999999999" x14ac:dyDescent="0.3">
      <c r="A664" s="10" t="s">
        <v>940</v>
      </c>
      <c r="B664" s="10" t="s">
        <v>19</v>
      </c>
      <c r="C664" s="10" t="s">
        <v>30</v>
      </c>
      <c r="D664" s="22" t="s">
        <v>941</v>
      </c>
      <c r="E664" s="11">
        <v>1</v>
      </c>
      <c r="F664" s="12">
        <v>1393.24</v>
      </c>
      <c r="G664" s="13">
        <f>ROUND(E664*F664,2)</f>
        <v>1393.24</v>
      </c>
      <c r="H664" s="11">
        <v>1</v>
      </c>
      <c r="I664" s="12">
        <v>1480.97</v>
      </c>
      <c r="J664" s="13">
        <f>ROUND(H664*I664,2)</f>
        <v>1480.97</v>
      </c>
    </row>
    <row r="665" spans="1:10" ht="102" x14ac:dyDescent="0.3">
      <c r="A665" s="14"/>
      <c r="B665" s="14"/>
      <c r="C665" s="14"/>
      <c r="D665" s="15" t="s">
        <v>942</v>
      </c>
      <c r="E665" s="14"/>
      <c r="F665" s="14"/>
      <c r="G665" s="14"/>
      <c r="H665" s="14"/>
      <c r="I665" s="14"/>
      <c r="J665" s="14"/>
    </row>
    <row r="666" spans="1:10" ht="20.399999999999999" x14ac:dyDescent="0.3">
      <c r="A666" s="10" t="s">
        <v>943</v>
      </c>
      <c r="B666" s="10" t="s">
        <v>19</v>
      </c>
      <c r="C666" s="10" t="s">
        <v>30</v>
      </c>
      <c r="D666" s="22" t="s">
        <v>944</v>
      </c>
      <c r="E666" s="11">
        <v>1</v>
      </c>
      <c r="F666" s="12">
        <v>952.59</v>
      </c>
      <c r="G666" s="13">
        <f>ROUND(E666*F666,2)</f>
        <v>952.59</v>
      </c>
      <c r="H666" s="11">
        <v>1</v>
      </c>
      <c r="I666" s="12">
        <v>1014.59</v>
      </c>
      <c r="J666" s="13">
        <f>ROUND(H666*I666,2)</f>
        <v>1014.59</v>
      </c>
    </row>
    <row r="667" spans="1:10" ht="102" x14ac:dyDescent="0.3">
      <c r="A667" s="14"/>
      <c r="B667" s="14"/>
      <c r="C667" s="14"/>
      <c r="D667" s="15" t="s">
        <v>945</v>
      </c>
      <c r="E667" s="14"/>
      <c r="F667" s="14"/>
      <c r="G667" s="14"/>
      <c r="H667" s="14"/>
      <c r="I667" s="14"/>
      <c r="J667" s="14"/>
    </row>
    <row r="668" spans="1:10" ht="20.399999999999999" x14ac:dyDescent="0.3">
      <c r="A668" s="10" t="s">
        <v>946</v>
      </c>
      <c r="B668" s="10" t="s">
        <v>19</v>
      </c>
      <c r="C668" s="10" t="s">
        <v>30</v>
      </c>
      <c r="D668" s="22" t="s">
        <v>947</v>
      </c>
      <c r="E668" s="11">
        <v>1</v>
      </c>
      <c r="F668" s="12">
        <v>1652.59</v>
      </c>
      <c r="G668" s="13">
        <f>ROUND(E668*F668,2)</f>
        <v>1652.59</v>
      </c>
      <c r="H668" s="11">
        <v>1</v>
      </c>
      <c r="I668" s="12">
        <v>1749.94</v>
      </c>
      <c r="J668" s="13">
        <f>ROUND(H668*I668,2)</f>
        <v>1749.94</v>
      </c>
    </row>
    <row r="669" spans="1:10" ht="91.8" x14ac:dyDescent="0.3">
      <c r="A669" s="14"/>
      <c r="B669" s="14"/>
      <c r="C669" s="14"/>
      <c r="D669" s="15" t="s">
        <v>948</v>
      </c>
      <c r="E669" s="14"/>
      <c r="F669" s="14"/>
      <c r="G669" s="14"/>
      <c r="H669" s="14"/>
      <c r="I669" s="14"/>
      <c r="J669" s="14"/>
    </row>
    <row r="670" spans="1:10" ht="20.399999999999999" x14ac:dyDescent="0.3">
      <c r="A670" s="10" t="s">
        <v>949</v>
      </c>
      <c r="B670" s="10" t="s">
        <v>19</v>
      </c>
      <c r="C670" s="10" t="s">
        <v>30</v>
      </c>
      <c r="D670" s="22" t="s">
        <v>950</v>
      </c>
      <c r="E670" s="11">
        <v>1</v>
      </c>
      <c r="F670" s="12">
        <v>1062.5899999999999</v>
      </c>
      <c r="G670" s="13">
        <f>ROUND(E670*F670,2)</f>
        <v>1062.5899999999999</v>
      </c>
      <c r="H670" s="11">
        <v>1</v>
      </c>
      <c r="I670" s="12">
        <v>1130.1500000000001</v>
      </c>
      <c r="J670" s="13">
        <f>ROUND(H670*I670,2)</f>
        <v>1130.1500000000001</v>
      </c>
    </row>
    <row r="671" spans="1:10" ht="91.8" x14ac:dyDescent="0.3">
      <c r="A671" s="14"/>
      <c r="B671" s="14"/>
      <c r="C671" s="14"/>
      <c r="D671" s="15" t="s">
        <v>951</v>
      </c>
      <c r="E671" s="14"/>
      <c r="F671" s="14"/>
      <c r="G671" s="14"/>
      <c r="H671" s="14"/>
      <c r="I671" s="14"/>
      <c r="J671" s="14"/>
    </row>
    <row r="672" spans="1:10" x14ac:dyDescent="0.3">
      <c r="A672" s="14"/>
      <c r="B672" s="14"/>
      <c r="C672" s="14"/>
      <c r="D672" s="23" t="s">
        <v>952</v>
      </c>
      <c r="E672" s="11">
        <v>1</v>
      </c>
      <c r="F672" s="9">
        <f>G646+G648+G650+G652+G654+G656+G658+G660+G662+G664+G666+G668+G670</f>
        <v>16305.01</v>
      </c>
      <c r="G672" s="9">
        <f>ROUND(F672*E672,2)</f>
        <v>16305.01</v>
      </c>
      <c r="H672" s="11">
        <v>1</v>
      </c>
      <c r="I672" s="12">
        <v>17032.95</v>
      </c>
      <c r="J672" s="9">
        <f>ROUND(I672*H672,2)</f>
        <v>17032.95</v>
      </c>
    </row>
    <row r="673" spans="1:10" ht="0.9" customHeight="1" x14ac:dyDescent="0.3">
      <c r="A673" s="17"/>
      <c r="B673" s="17"/>
      <c r="C673" s="17"/>
      <c r="D673" s="24"/>
      <c r="E673" s="17"/>
      <c r="F673" s="17"/>
      <c r="G673" s="17"/>
      <c r="H673" s="17"/>
      <c r="I673" s="17"/>
      <c r="J673" s="17"/>
    </row>
    <row r="674" spans="1:10" x14ac:dyDescent="0.3">
      <c r="A674" s="18" t="s">
        <v>953</v>
      </c>
      <c r="B674" s="18" t="s">
        <v>15</v>
      </c>
      <c r="C674" s="18" t="s">
        <v>16</v>
      </c>
      <c r="D674" s="25" t="s">
        <v>954</v>
      </c>
      <c r="E674" s="19">
        <f t="shared" ref="E674:J674" si="42">E699</f>
        <v>1</v>
      </c>
      <c r="F674" s="9">
        <f t="shared" si="42"/>
        <v>5600.23</v>
      </c>
      <c r="G674" s="9">
        <f t="shared" si="42"/>
        <v>5600.23</v>
      </c>
      <c r="H674" s="19">
        <f t="shared" si="42"/>
        <v>1</v>
      </c>
      <c r="I674" s="9">
        <f t="shared" si="42"/>
        <v>7257.95</v>
      </c>
      <c r="J674" s="9">
        <f t="shared" si="42"/>
        <v>7257.95</v>
      </c>
    </row>
    <row r="675" spans="1:10" x14ac:dyDescent="0.3">
      <c r="A675" s="10" t="s">
        <v>955</v>
      </c>
      <c r="B675" s="10" t="s">
        <v>19</v>
      </c>
      <c r="C675" s="10" t="s">
        <v>30</v>
      </c>
      <c r="D675" s="22" t="s">
        <v>956</v>
      </c>
      <c r="E675" s="11">
        <v>1</v>
      </c>
      <c r="F675" s="12">
        <v>11.59</v>
      </c>
      <c r="G675" s="13">
        <f>ROUND(E675*F675,2)</f>
        <v>11.59</v>
      </c>
      <c r="H675" s="11">
        <v>1</v>
      </c>
      <c r="I675" s="12">
        <v>16.68</v>
      </c>
      <c r="J675" s="13">
        <f>ROUND(H675*I675,2)</f>
        <v>16.68</v>
      </c>
    </row>
    <row r="676" spans="1:10" ht="40.799999999999997" x14ac:dyDescent="0.3">
      <c r="A676" s="14"/>
      <c r="B676" s="14"/>
      <c r="C676" s="14"/>
      <c r="D676" s="15" t="s">
        <v>957</v>
      </c>
      <c r="E676" s="14"/>
      <c r="F676" s="14"/>
      <c r="G676" s="14"/>
      <c r="H676" s="14"/>
      <c r="I676" s="14"/>
      <c r="J676" s="14"/>
    </row>
    <row r="677" spans="1:10" ht="20.399999999999999" x14ac:dyDescent="0.3">
      <c r="A677" s="10" t="s">
        <v>958</v>
      </c>
      <c r="B677" s="10" t="s">
        <v>19</v>
      </c>
      <c r="C677" s="10" t="s">
        <v>30</v>
      </c>
      <c r="D677" s="22" t="s">
        <v>959</v>
      </c>
      <c r="E677" s="11">
        <v>3</v>
      </c>
      <c r="F677" s="12">
        <v>16.8</v>
      </c>
      <c r="G677" s="13">
        <f>ROUND(E677*F677,2)</f>
        <v>50.4</v>
      </c>
      <c r="H677" s="11">
        <v>3</v>
      </c>
      <c r="I677" s="12">
        <v>17.79</v>
      </c>
      <c r="J677" s="13">
        <f>ROUND(H677*I677,2)</f>
        <v>53.37</v>
      </c>
    </row>
    <row r="678" spans="1:10" ht="40.799999999999997" x14ac:dyDescent="0.3">
      <c r="A678" s="14"/>
      <c r="B678" s="14"/>
      <c r="C678" s="14"/>
      <c r="D678" s="15" t="s">
        <v>960</v>
      </c>
      <c r="E678" s="14"/>
      <c r="F678" s="14"/>
      <c r="G678" s="14"/>
      <c r="H678" s="14"/>
      <c r="I678" s="14"/>
      <c r="J678" s="14"/>
    </row>
    <row r="679" spans="1:10" ht="20.399999999999999" x14ac:dyDescent="0.3">
      <c r="A679" s="10" t="s">
        <v>961</v>
      </c>
      <c r="B679" s="10" t="s">
        <v>19</v>
      </c>
      <c r="C679" s="10" t="s">
        <v>30</v>
      </c>
      <c r="D679" s="22" t="s">
        <v>962</v>
      </c>
      <c r="E679" s="11">
        <v>100</v>
      </c>
      <c r="F679" s="12">
        <v>11.98</v>
      </c>
      <c r="G679" s="13">
        <f>ROUND(E679*F679,2)</f>
        <v>1198</v>
      </c>
      <c r="H679" s="11">
        <v>100</v>
      </c>
      <c r="I679" s="12">
        <v>21.12</v>
      </c>
      <c r="J679" s="13">
        <f>ROUND(H679*I679,2)</f>
        <v>2112</v>
      </c>
    </row>
    <row r="680" spans="1:10" ht="40.799999999999997" x14ac:dyDescent="0.3">
      <c r="A680" s="14"/>
      <c r="B680" s="14"/>
      <c r="C680" s="14"/>
      <c r="D680" s="15" t="s">
        <v>963</v>
      </c>
      <c r="E680" s="14"/>
      <c r="F680" s="14"/>
      <c r="G680" s="14"/>
      <c r="H680" s="14"/>
      <c r="I680" s="14"/>
      <c r="J680" s="14"/>
    </row>
    <row r="681" spans="1:10" ht="20.399999999999999" x14ac:dyDescent="0.3">
      <c r="A681" s="10" t="s">
        <v>964</v>
      </c>
      <c r="B681" s="10" t="s">
        <v>19</v>
      </c>
      <c r="C681" s="10" t="s">
        <v>30</v>
      </c>
      <c r="D681" s="22" t="s">
        <v>965</v>
      </c>
      <c r="E681" s="11">
        <v>37</v>
      </c>
      <c r="F681" s="12">
        <v>10.49</v>
      </c>
      <c r="G681" s="13">
        <f>ROUND(E681*F681,2)</f>
        <v>388.13</v>
      </c>
      <c r="H681" s="11">
        <v>37</v>
      </c>
      <c r="I681" s="12">
        <v>19.010000000000002</v>
      </c>
      <c r="J681" s="13">
        <f>ROUND(H681*I681,2)</f>
        <v>703.37</v>
      </c>
    </row>
    <row r="682" spans="1:10" ht="51" x14ac:dyDescent="0.3">
      <c r="A682" s="14"/>
      <c r="B682" s="14"/>
      <c r="C682" s="14"/>
      <c r="D682" s="15" t="s">
        <v>966</v>
      </c>
      <c r="E682" s="14"/>
      <c r="F682" s="14"/>
      <c r="G682" s="14"/>
      <c r="H682" s="14"/>
      <c r="I682" s="14"/>
      <c r="J682" s="14"/>
    </row>
    <row r="683" spans="1:10" ht="20.399999999999999" x14ac:dyDescent="0.3">
      <c r="A683" s="10" t="s">
        <v>967</v>
      </c>
      <c r="B683" s="10" t="s">
        <v>19</v>
      </c>
      <c r="C683" s="10" t="s">
        <v>30</v>
      </c>
      <c r="D683" s="22" t="s">
        <v>968</v>
      </c>
      <c r="E683" s="11">
        <v>4</v>
      </c>
      <c r="F683" s="12">
        <v>10.72</v>
      </c>
      <c r="G683" s="13">
        <f>ROUND(E683*F683,2)</f>
        <v>42.88</v>
      </c>
      <c r="H683" s="11">
        <v>4</v>
      </c>
      <c r="I683" s="12">
        <v>18.61</v>
      </c>
      <c r="J683" s="13">
        <f>ROUND(H683*I683,2)</f>
        <v>74.44</v>
      </c>
    </row>
    <row r="684" spans="1:10" ht="51" x14ac:dyDescent="0.3">
      <c r="A684" s="14"/>
      <c r="B684" s="14"/>
      <c r="C684" s="14"/>
      <c r="D684" s="15" t="s">
        <v>969</v>
      </c>
      <c r="E684" s="14"/>
      <c r="F684" s="14"/>
      <c r="G684" s="14"/>
      <c r="H684" s="14"/>
      <c r="I684" s="14"/>
      <c r="J684" s="14"/>
    </row>
    <row r="685" spans="1:10" x14ac:dyDescent="0.3">
      <c r="A685" s="10" t="s">
        <v>970</v>
      </c>
      <c r="B685" s="10" t="s">
        <v>19</v>
      </c>
      <c r="C685" s="10" t="s">
        <v>30</v>
      </c>
      <c r="D685" s="22" t="s">
        <v>971</v>
      </c>
      <c r="E685" s="11">
        <v>6</v>
      </c>
      <c r="F685" s="12">
        <v>15.69</v>
      </c>
      <c r="G685" s="13">
        <f>ROUND(E685*F685,2)</f>
        <v>94.14</v>
      </c>
      <c r="H685" s="11">
        <v>6</v>
      </c>
      <c r="I685" s="12">
        <v>17.399999999999999</v>
      </c>
      <c r="J685" s="13">
        <f>ROUND(H685*I685,2)</f>
        <v>104.4</v>
      </c>
    </row>
    <row r="686" spans="1:10" ht="30.6" x14ac:dyDescent="0.3">
      <c r="A686" s="14"/>
      <c r="B686" s="14"/>
      <c r="C686" s="14"/>
      <c r="D686" s="15" t="s">
        <v>972</v>
      </c>
      <c r="E686" s="14"/>
      <c r="F686" s="14"/>
      <c r="G686" s="14"/>
      <c r="H686" s="14"/>
      <c r="I686" s="14"/>
      <c r="J686" s="14"/>
    </row>
    <row r="687" spans="1:10" ht="20.399999999999999" x14ac:dyDescent="0.3">
      <c r="A687" s="10" t="s">
        <v>973</v>
      </c>
      <c r="B687" s="10" t="s">
        <v>19</v>
      </c>
      <c r="C687" s="10" t="s">
        <v>30</v>
      </c>
      <c r="D687" s="22" t="s">
        <v>974</v>
      </c>
      <c r="E687" s="11">
        <v>28</v>
      </c>
      <c r="F687" s="12">
        <v>15.69</v>
      </c>
      <c r="G687" s="13">
        <f>ROUND(E687*F687,2)</f>
        <v>439.32</v>
      </c>
      <c r="H687" s="11">
        <v>28</v>
      </c>
      <c r="I687" s="12">
        <v>29.23</v>
      </c>
      <c r="J687" s="13">
        <f>ROUND(H687*I687,2)</f>
        <v>818.44</v>
      </c>
    </row>
    <row r="688" spans="1:10" ht="30.6" x14ac:dyDescent="0.3">
      <c r="A688" s="14"/>
      <c r="B688" s="14"/>
      <c r="C688" s="14"/>
      <c r="D688" s="15" t="s">
        <v>975</v>
      </c>
      <c r="E688" s="14"/>
      <c r="F688" s="14"/>
      <c r="G688" s="14"/>
      <c r="H688" s="14"/>
      <c r="I688" s="14"/>
      <c r="J688" s="14"/>
    </row>
    <row r="689" spans="1:10" ht="20.399999999999999" x14ac:dyDescent="0.3">
      <c r="A689" s="10" t="s">
        <v>976</v>
      </c>
      <c r="B689" s="10" t="s">
        <v>19</v>
      </c>
      <c r="C689" s="10" t="s">
        <v>30</v>
      </c>
      <c r="D689" s="22" t="s">
        <v>977</v>
      </c>
      <c r="E689" s="11">
        <v>28</v>
      </c>
      <c r="F689" s="12">
        <v>13.58</v>
      </c>
      <c r="G689" s="13">
        <f>ROUND(E689*F689,2)</f>
        <v>380.24</v>
      </c>
      <c r="H689" s="11">
        <v>28</v>
      </c>
      <c r="I689" s="12">
        <v>13.57</v>
      </c>
      <c r="J689" s="13">
        <f>ROUND(H689*I689,2)</f>
        <v>379.96</v>
      </c>
    </row>
    <row r="690" spans="1:10" ht="20.399999999999999" x14ac:dyDescent="0.3">
      <c r="A690" s="14"/>
      <c r="B690" s="14"/>
      <c r="C690" s="14"/>
      <c r="D690" s="15" t="s">
        <v>978</v>
      </c>
      <c r="E690" s="14"/>
      <c r="F690" s="14"/>
      <c r="G690" s="14"/>
      <c r="H690" s="14"/>
      <c r="I690" s="14"/>
      <c r="J690" s="14"/>
    </row>
    <row r="691" spans="1:10" ht="20.399999999999999" x14ac:dyDescent="0.3">
      <c r="A691" s="10" t="s">
        <v>979</v>
      </c>
      <c r="B691" s="10" t="s">
        <v>19</v>
      </c>
      <c r="C691" s="10" t="s">
        <v>30</v>
      </c>
      <c r="D691" s="22" t="s">
        <v>980</v>
      </c>
      <c r="E691" s="11">
        <v>57</v>
      </c>
      <c r="F691" s="12">
        <v>20.85</v>
      </c>
      <c r="G691" s="13">
        <f>ROUND(E691*F691,2)</f>
        <v>1188.45</v>
      </c>
      <c r="H691" s="11">
        <v>57</v>
      </c>
      <c r="I691" s="12">
        <v>20.85</v>
      </c>
      <c r="J691" s="13">
        <f>ROUND(H691*I691,2)</f>
        <v>1188.45</v>
      </c>
    </row>
    <row r="692" spans="1:10" ht="40.799999999999997" x14ac:dyDescent="0.3">
      <c r="A692" s="14"/>
      <c r="B692" s="14"/>
      <c r="C692" s="14"/>
      <c r="D692" s="15" t="s">
        <v>981</v>
      </c>
      <c r="E692" s="14"/>
      <c r="F692" s="14"/>
      <c r="G692" s="14"/>
      <c r="H692" s="14"/>
      <c r="I692" s="14"/>
      <c r="J692" s="14"/>
    </row>
    <row r="693" spans="1:10" ht="20.399999999999999" x14ac:dyDescent="0.3">
      <c r="A693" s="10" t="s">
        <v>982</v>
      </c>
      <c r="B693" s="10" t="s">
        <v>19</v>
      </c>
      <c r="C693" s="10" t="s">
        <v>30</v>
      </c>
      <c r="D693" s="22" t="s">
        <v>983</v>
      </c>
      <c r="E693" s="11">
        <v>6</v>
      </c>
      <c r="F693" s="12">
        <v>29.2</v>
      </c>
      <c r="G693" s="13">
        <f>ROUND(E693*F693,2)</f>
        <v>175.2</v>
      </c>
      <c r="H693" s="11">
        <v>6</v>
      </c>
      <c r="I693" s="12">
        <v>29.19</v>
      </c>
      <c r="J693" s="13">
        <f>ROUND(H693*I693,2)</f>
        <v>175.14</v>
      </c>
    </row>
    <row r="694" spans="1:10" ht="81.599999999999994" x14ac:dyDescent="0.3">
      <c r="A694" s="14"/>
      <c r="B694" s="14"/>
      <c r="C694" s="14"/>
      <c r="D694" s="15" t="s">
        <v>984</v>
      </c>
      <c r="E694" s="14"/>
      <c r="F694" s="14"/>
      <c r="G694" s="14"/>
      <c r="H694" s="14"/>
      <c r="I694" s="14"/>
      <c r="J694" s="14"/>
    </row>
    <row r="695" spans="1:10" ht="20.399999999999999" x14ac:dyDescent="0.3">
      <c r="A695" s="10" t="s">
        <v>985</v>
      </c>
      <c r="B695" s="10" t="s">
        <v>19</v>
      </c>
      <c r="C695" s="10" t="s">
        <v>30</v>
      </c>
      <c r="D695" s="22" t="s">
        <v>986</v>
      </c>
      <c r="E695" s="11">
        <v>12</v>
      </c>
      <c r="F695" s="12">
        <v>47.41</v>
      </c>
      <c r="G695" s="13">
        <f>ROUND(E695*F695,2)</f>
        <v>568.91999999999996</v>
      </c>
      <c r="H695" s="11">
        <v>12</v>
      </c>
      <c r="I695" s="12">
        <v>47.4</v>
      </c>
      <c r="J695" s="13">
        <f>ROUND(H695*I695,2)</f>
        <v>568.79999999999995</v>
      </c>
    </row>
    <row r="696" spans="1:10" ht="102" x14ac:dyDescent="0.3">
      <c r="A696" s="14"/>
      <c r="B696" s="14"/>
      <c r="C696" s="14"/>
      <c r="D696" s="15" t="s">
        <v>987</v>
      </c>
      <c r="E696" s="14"/>
      <c r="F696" s="14"/>
      <c r="G696" s="14"/>
      <c r="H696" s="14"/>
      <c r="I696" s="14"/>
      <c r="J696" s="14"/>
    </row>
    <row r="697" spans="1:10" ht="20.399999999999999" x14ac:dyDescent="0.3">
      <c r="A697" s="10" t="s">
        <v>988</v>
      </c>
      <c r="B697" s="10" t="s">
        <v>19</v>
      </c>
      <c r="C697" s="10" t="s">
        <v>30</v>
      </c>
      <c r="D697" s="22" t="s">
        <v>989</v>
      </c>
      <c r="E697" s="11">
        <v>6</v>
      </c>
      <c r="F697" s="12">
        <v>177.16</v>
      </c>
      <c r="G697" s="13">
        <f>ROUND(E697*F697,2)</f>
        <v>1062.96</v>
      </c>
      <c r="H697" s="11">
        <v>6</v>
      </c>
      <c r="I697" s="12">
        <v>177.15</v>
      </c>
      <c r="J697" s="13">
        <f>ROUND(H697*I697,2)</f>
        <v>1062.9000000000001</v>
      </c>
    </row>
    <row r="698" spans="1:10" ht="71.400000000000006" x14ac:dyDescent="0.3">
      <c r="A698" s="14"/>
      <c r="B698" s="14"/>
      <c r="C698" s="14"/>
      <c r="D698" s="15" t="s">
        <v>990</v>
      </c>
      <c r="E698" s="14"/>
      <c r="F698" s="14"/>
      <c r="G698" s="14"/>
      <c r="H698" s="14"/>
      <c r="I698" s="14"/>
      <c r="J698" s="14"/>
    </row>
    <row r="699" spans="1:10" x14ac:dyDescent="0.3">
      <c r="A699" s="14"/>
      <c r="B699" s="14"/>
      <c r="C699" s="14"/>
      <c r="D699" s="23" t="s">
        <v>991</v>
      </c>
      <c r="E699" s="11">
        <v>1</v>
      </c>
      <c r="F699" s="9">
        <f>G675+G677+G679+G681+G683+G685+G687+G689+G691+G693+G695+G697</f>
        <v>5600.23</v>
      </c>
      <c r="G699" s="9">
        <f>ROUND(F699*E699,2)</f>
        <v>5600.23</v>
      </c>
      <c r="H699" s="11">
        <v>1</v>
      </c>
      <c r="I699" s="12">
        <v>7257.95</v>
      </c>
      <c r="J699" s="9">
        <f>ROUND(I699*H699,2)</f>
        <v>7257.95</v>
      </c>
    </row>
    <row r="700" spans="1:10" ht="0.9" customHeight="1" x14ac:dyDescent="0.3">
      <c r="A700" s="17"/>
      <c r="B700" s="17"/>
      <c r="C700" s="17"/>
      <c r="D700" s="24"/>
      <c r="E700" s="17"/>
      <c r="F700" s="17"/>
      <c r="G700" s="17"/>
      <c r="H700" s="17"/>
      <c r="I700" s="17"/>
      <c r="J700" s="17"/>
    </row>
    <row r="701" spans="1:10" x14ac:dyDescent="0.3">
      <c r="A701" s="18" t="s">
        <v>992</v>
      </c>
      <c r="B701" s="18" t="s">
        <v>15</v>
      </c>
      <c r="C701" s="18" t="s">
        <v>16</v>
      </c>
      <c r="D701" s="25" t="s">
        <v>993</v>
      </c>
      <c r="E701" s="19">
        <f t="shared" ref="E701:J701" si="43">E742</f>
        <v>1</v>
      </c>
      <c r="F701" s="9">
        <f t="shared" si="43"/>
        <v>58271.86</v>
      </c>
      <c r="G701" s="9">
        <f t="shared" si="43"/>
        <v>58271.86</v>
      </c>
      <c r="H701" s="19">
        <f t="shared" si="43"/>
        <v>1</v>
      </c>
      <c r="I701" s="9">
        <f t="shared" si="43"/>
        <v>48705.64</v>
      </c>
      <c r="J701" s="9">
        <f t="shared" si="43"/>
        <v>48705.64</v>
      </c>
    </row>
    <row r="702" spans="1:10" ht="20.399999999999999" x14ac:dyDescent="0.3">
      <c r="A702" s="10" t="s">
        <v>994</v>
      </c>
      <c r="B702" s="10" t="s">
        <v>19</v>
      </c>
      <c r="C702" s="10" t="s">
        <v>47</v>
      </c>
      <c r="D702" s="22" t="s">
        <v>995</v>
      </c>
      <c r="E702" s="11">
        <v>3320</v>
      </c>
      <c r="F702" s="12">
        <v>1.83</v>
      </c>
      <c r="G702" s="13">
        <f>ROUND(E702*F702,2)</f>
        <v>6075.6</v>
      </c>
      <c r="H702" s="11">
        <v>3320</v>
      </c>
      <c r="I702" s="12">
        <v>1.39</v>
      </c>
      <c r="J702" s="13">
        <f>ROUND(H702*I702,2)</f>
        <v>4614.8</v>
      </c>
    </row>
    <row r="703" spans="1:10" ht="71.400000000000006" x14ac:dyDescent="0.3">
      <c r="A703" s="14"/>
      <c r="B703" s="14"/>
      <c r="C703" s="14"/>
      <c r="D703" s="15" t="s">
        <v>996</v>
      </c>
      <c r="E703" s="14"/>
      <c r="F703" s="14"/>
      <c r="G703" s="14"/>
      <c r="H703" s="14"/>
      <c r="I703" s="14"/>
      <c r="J703" s="14"/>
    </row>
    <row r="704" spans="1:10" ht="20.399999999999999" x14ac:dyDescent="0.3">
      <c r="A704" s="10" t="s">
        <v>997</v>
      </c>
      <c r="B704" s="10" t="s">
        <v>19</v>
      </c>
      <c r="C704" s="10" t="s">
        <v>47</v>
      </c>
      <c r="D704" s="22" t="s">
        <v>998</v>
      </c>
      <c r="E704" s="11">
        <v>2925</v>
      </c>
      <c r="F704" s="12">
        <v>2.2400000000000002</v>
      </c>
      <c r="G704" s="13">
        <f>ROUND(E704*F704,2)</f>
        <v>6552</v>
      </c>
      <c r="H704" s="11">
        <v>2925</v>
      </c>
      <c r="I704" s="12">
        <v>1.68</v>
      </c>
      <c r="J704" s="13">
        <f>ROUND(H704*I704,2)</f>
        <v>4914</v>
      </c>
    </row>
    <row r="705" spans="1:10" ht="71.400000000000006" x14ac:dyDescent="0.3">
      <c r="A705" s="14"/>
      <c r="B705" s="14"/>
      <c r="C705" s="14"/>
      <c r="D705" s="15" t="s">
        <v>999</v>
      </c>
      <c r="E705" s="14"/>
      <c r="F705" s="14"/>
      <c r="G705" s="14"/>
      <c r="H705" s="14"/>
      <c r="I705" s="14"/>
      <c r="J705" s="14"/>
    </row>
    <row r="706" spans="1:10" ht="20.399999999999999" x14ac:dyDescent="0.3">
      <c r="A706" s="10" t="s">
        <v>1000</v>
      </c>
      <c r="B706" s="10" t="s">
        <v>19</v>
      </c>
      <c r="C706" s="10" t="s">
        <v>47</v>
      </c>
      <c r="D706" s="22" t="s">
        <v>1001</v>
      </c>
      <c r="E706" s="11">
        <v>1556</v>
      </c>
      <c r="F706" s="12">
        <v>2.85</v>
      </c>
      <c r="G706" s="13">
        <f>ROUND(E706*F706,2)</f>
        <v>4434.6000000000004</v>
      </c>
      <c r="H706" s="11">
        <v>1556</v>
      </c>
      <c r="I706" s="12">
        <v>2.65</v>
      </c>
      <c r="J706" s="13">
        <f>ROUND(H706*I706,2)</f>
        <v>4123.3999999999996</v>
      </c>
    </row>
    <row r="707" spans="1:10" ht="71.400000000000006" x14ac:dyDescent="0.3">
      <c r="A707" s="14"/>
      <c r="B707" s="14"/>
      <c r="C707" s="14"/>
      <c r="D707" s="15" t="s">
        <v>1002</v>
      </c>
      <c r="E707" s="14"/>
      <c r="F707" s="14"/>
      <c r="G707" s="14"/>
      <c r="H707" s="14"/>
      <c r="I707" s="14"/>
      <c r="J707" s="14"/>
    </row>
    <row r="708" spans="1:10" ht="20.399999999999999" x14ac:dyDescent="0.3">
      <c r="A708" s="10" t="s">
        <v>1003</v>
      </c>
      <c r="B708" s="10" t="s">
        <v>19</v>
      </c>
      <c r="C708" s="10" t="s">
        <v>47</v>
      </c>
      <c r="D708" s="22" t="s">
        <v>1004</v>
      </c>
      <c r="E708" s="11">
        <v>580</v>
      </c>
      <c r="F708" s="12">
        <v>3.03</v>
      </c>
      <c r="G708" s="13">
        <f>ROUND(E708*F708,2)</f>
        <v>1757.4</v>
      </c>
      <c r="H708" s="11">
        <v>580</v>
      </c>
      <c r="I708" s="12">
        <v>2.2799999999999998</v>
      </c>
      <c r="J708" s="13">
        <f>ROUND(H708*I708,2)</f>
        <v>1322.4</v>
      </c>
    </row>
    <row r="709" spans="1:10" ht="71.400000000000006" x14ac:dyDescent="0.3">
      <c r="A709" s="14"/>
      <c r="B709" s="14"/>
      <c r="C709" s="14"/>
      <c r="D709" s="15" t="s">
        <v>1005</v>
      </c>
      <c r="E709" s="14"/>
      <c r="F709" s="14"/>
      <c r="G709" s="14"/>
      <c r="H709" s="14"/>
      <c r="I709" s="14"/>
      <c r="J709" s="14"/>
    </row>
    <row r="710" spans="1:10" x14ac:dyDescent="0.3">
      <c r="A710" s="10" t="s">
        <v>1006</v>
      </c>
      <c r="B710" s="10" t="s">
        <v>19</v>
      </c>
      <c r="C710" s="10" t="s">
        <v>47</v>
      </c>
      <c r="D710" s="22" t="s">
        <v>1007</v>
      </c>
      <c r="E710" s="11">
        <v>50</v>
      </c>
      <c r="F710" s="12">
        <v>5.76</v>
      </c>
      <c r="G710" s="13">
        <f>ROUND(E710*F710,2)</f>
        <v>288</v>
      </c>
      <c r="H710" s="11">
        <v>50</v>
      </c>
      <c r="I710" s="12">
        <v>4.71</v>
      </c>
      <c r="J710" s="13">
        <f>ROUND(H710*I710,2)</f>
        <v>235.5</v>
      </c>
    </row>
    <row r="711" spans="1:10" ht="51" x14ac:dyDescent="0.3">
      <c r="A711" s="14"/>
      <c r="B711" s="14"/>
      <c r="C711" s="14"/>
      <c r="D711" s="15" t="s">
        <v>1008</v>
      </c>
      <c r="E711" s="14"/>
      <c r="F711" s="14"/>
      <c r="G711" s="14"/>
      <c r="H711" s="14"/>
      <c r="I711" s="14"/>
      <c r="J711" s="14"/>
    </row>
    <row r="712" spans="1:10" ht="20.399999999999999" x14ac:dyDescent="0.3">
      <c r="A712" s="10" t="s">
        <v>1009</v>
      </c>
      <c r="B712" s="10" t="s">
        <v>19</v>
      </c>
      <c r="C712" s="10" t="s">
        <v>47</v>
      </c>
      <c r="D712" s="22" t="s">
        <v>1010</v>
      </c>
      <c r="E712" s="11">
        <v>380</v>
      </c>
      <c r="F712" s="12">
        <v>8.9499999999999993</v>
      </c>
      <c r="G712" s="13">
        <f>ROUND(E712*F712,2)</f>
        <v>3401</v>
      </c>
      <c r="H712" s="11">
        <v>380</v>
      </c>
      <c r="I712" s="12">
        <v>7.68</v>
      </c>
      <c r="J712" s="13">
        <f>ROUND(H712*I712,2)</f>
        <v>2918.4</v>
      </c>
    </row>
    <row r="713" spans="1:10" ht="71.400000000000006" x14ac:dyDescent="0.3">
      <c r="A713" s="14"/>
      <c r="B713" s="14"/>
      <c r="C713" s="14"/>
      <c r="D713" s="15" t="s">
        <v>1011</v>
      </c>
      <c r="E713" s="14"/>
      <c r="F713" s="14"/>
      <c r="G713" s="14"/>
      <c r="H713" s="14"/>
      <c r="I713" s="14"/>
      <c r="J713" s="14"/>
    </row>
    <row r="714" spans="1:10" x14ac:dyDescent="0.3">
      <c r="A714" s="10" t="s">
        <v>1012</v>
      </c>
      <c r="B714" s="10" t="s">
        <v>19</v>
      </c>
      <c r="C714" s="10" t="s">
        <v>47</v>
      </c>
      <c r="D714" s="22" t="s">
        <v>1013</v>
      </c>
      <c r="E714" s="11">
        <v>70</v>
      </c>
      <c r="F714" s="12">
        <v>8.5500000000000007</v>
      </c>
      <c r="G714" s="13">
        <f>ROUND(E714*F714,2)</f>
        <v>598.5</v>
      </c>
      <c r="H714" s="11">
        <v>70</v>
      </c>
      <c r="I714" s="12">
        <v>7.2</v>
      </c>
      <c r="J714" s="13">
        <f>ROUND(H714*I714,2)</f>
        <v>504</v>
      </c>
    </row>
    <row r="715" spans="1:10" ht="51" x14ac:dyDescent="0.3">
      <c r="A715" s="14"/>
      <c r="B715" s="14"/>
      <c r="C715" s="14"/>
      <c r="D715" s="15" t="s">
        <v>1014</v>
      </c>
      <c r="E715" s="14"/>
      <c r="F715" s="14"/>
      <c r="G715" s="14"/>
      <c r="H715" s="14"/>
      <c r="I715" s="14"/>
      <c r="J715" s="14"/>
    </row>
    <row r="716" spans="1:10" ht="20.399999999999999" x14ac:dyDescent="0.3">
      <c r="A716" s="10" t="s">
        <v>1015</v>
      </c>
      <c r="B716" s="10" t="s">
        <v>19</v>
      </c>
      <c r="C716" s="10" t="s">
        <v>47</v>
      </c>
      <c r="D716" s="22" t="s">
        <v>1016</v>
      </c>
      <c r="E716" s="11">
        <v>70</v>
      </c>
      <c r="F716" s="12">
        <v>57.55</v>
      </c>
      <c r="G716" s="13">
        <f>ROUND(E716*F716,2)</f>
        <v>4028.5</v>
      </c>
      <c r="H716" s="11">
        <v>70</v>
      </c>
      <c r="I716" s="12">
        <v>48.43</v>
      </c>
      <c r="J716" s="13">
        <f>ROUND(H716*I716,2)</f>
        <v>3390.1</v>
      </c>
    </row>
    <row r="717" spans="1:10" ht="71.400000000000006" x14ac:dyDescent="0.3">
      <c r="A717" s="14"/>
      <c r="B717" s="14"/>
      <c r="C717" s="14"/>
      <c r="D717" s="15" t="s">
        <v>1017</v>
      </c>
      <c r="E717" s="14"/>
      <c r="F717" s="14"/>
      <c r="G717" s="14"/>
      <c r="H717" s="14"/>
      <c r="I717" s="14"/>
      <c r="J717" s="14"/>
    </row>
    <row r="718" spans="1:10" ht="20.399999999999999" x14ac:dyDescent="0.3">
      <c r="A718" s="10" t="s">
        <v>1018</v>
      </c>
      <c r="B718" s="10" t="s">
        <v>19</v>
      </c>
      <c r="C718" s="10" t="s">
        <v>47</v>
      </c>
      <c r="D718" s="22" t="s">
        <v>1019</v>
      </c>
      <c r="E718" s="11">
        <v>4675</v>
      </c>
      <c r="F718" s="12">
        <v>1.07</v>
      </c>
      <c r="G718" s="13">
        <f>ROUND(E718*F718,2)</f>
        <v>5002.25</v>
      </c>
      <c r="H718" s="11">
        <v>4675</v>
      </c>
      <c r="I718" s="12">
        <v>0.95</v>
      </c>
      <c r="J718" s="13">
        <f>ROUND(H718*I718,2)</f>
        <v>4441.25</v>
      </c>
    </row>
    <row r="719" spans="1:10" ht="51" x14ac:dyDescent="0.3">
      <c r="A719" s="14"/>
      <c r="B719" s="14"/>
      <c r="C719" s="14"/>
      <c r="D719" s="15" t="s">
        <v>1020</v>
      </c>
      <c r="E719" s="14"/>
      <c r="F719" s="14"/>
      <c r="G719" s="14"/>
      <c r="H719" s="14"/>
      <c r="I719" s="14"/>
      <c r="J719" s="14"/>
    </row>
    <row r="720" spans="1:10" ht="20.399999999999999" x14ac:dyDescent="0.3">
      <c r="A720" s="10" t="s">
        <v>1021</v>
      </c>
      <c r="B720" s="10" t="s">
        <v>19</v>
      </c>
      <c r="C720" s="10" t="s">
        <v>47</v>
      </c>
      <c r="D720" s="22" t="s">
        <v>1022</v>
      </c>
      <c r="E720" s="11">
        <v>2226</v>
      </c>
      <c r="F720" s="12">
        <v>1.1299999999999999</v>
      </c>
      <c r="G720" s="13">
        <f>ROUND(E720*F720,2)</f>
        <v>2515.38</v>
      </c>
      <c r="H720" s="11">
        <v>2226</v>
      </c>
      <c r="I720" s="12">
        <v>1.1499999999999999</v>
      </c>
      <c r="J720" s="13">
        <f>ROUND(H720*I720,2)</f>
        <v>2559.9</v>
      </c>
    </row>
    <row r="721" spans="1:10" ht="51" x14ac:dyDescent="0.3">
      <c r="A721" s="14"/>
      <c r="B721" s="14"/>
      <c r="C721" s="14"/>
      <c r="D721" s="15" t="s">
        <v>1023</v>
      </c>
      <c r="E721" s="14"/>
      <c r="F721" s="14"/>
      <c r="G721" s="14"/>
      <c r="H721" s="14"/>
      <c r="I721" s="14"/>
      <c r="J721" s="14"/>
    </row>
    <row r="722" spans="1:10" ht="20.399999999999999" x14ac:dyDescent="0.3">
      <c r="A722" s="10" t="s">
        <v>1024</v>
      </c>
      <c r="B722" s="10" t="s">
        <v>19</v>
      </c>
      <c r="C722" s="10" t="s">
        <v>47</v>
      </c>
      <c r="D722" s="22" t="s">
        <v>1025</v>
      </c>
      <c r="E722" s="11">
        <v>380</v>
      </c>
      <c r="F722" s="12">
        <v>1.24</v>
      </c>
      <c r="G722" s="13">
        <f>ROUND(E722*F722,2)</f>
        <v>471.2</v>
      </c>
      <c r="H722" s="11">
        <v>380</v>
      </c>
      <c r="I722" s="12">
        <v>1.38</v>
      </c>
      <c r="J722" s="13">
        <f>ROUND(H722*I722,2)</f>
        <v>524.4</v>
      </c>
    </row>
    <row r="723" spans="1:10" ht="51" x14ac:dyDescent="0.3">
      <c r="A723" s="14"/>
      <c r="B723" s="14"/>
      <c r="C723" s="14"/>
      <c r="D723" s="15" t="s">
        <v>1026</v>
      </c>
      <c r="E723" s="14"/>
      <c r="F723" s="14"/>
      <c r="G723" s="14"/>
      <c r="H723" s="14"/>
      <c r="I723" s="14"/>
      <c r="J723" s="14"/>
    </row>
    <row r="724" spans="1:10" ht="20.399999999999999" x14ac:dyDescent="0.3">
      <c r="A724" s="10" t="s">
        <v>1027</v>
      </c>
      <c r="B724" s="10" t="s">
        <v>19</v>
      </c>
      <c r="C724" s="10" t="s">
        <v>47</v>
      </c>
      <c r="D724" s="22" t="s">
        <v>1028</v>
      </c>
      <c r="E724" s="11">
        <v>1775</v>
      </c>
      <c r="F724" s="12">
        <v>2.97</v>
      </c>
      <c r="G724" s="13">
        <f>ROUND(E724*F724,2)</f>
        <v>5271.75</v>
      </c>
      <c r="H724" s="11">
        <v>1775</v>
      </c>
      <c r="I724" s="12">
        <v>3.72</v>
      </c>
      <c r="J724" s="13">
        <f>ROUND(H724*I724,2)</f>
        <v>6603</v>
      </c>
    </row>
    <row r="725" spans="1:10" ht="61.2" x14ac:dyDescent="0.3">
      <c r="A725" s="14"/>
      <c r="B725" s="14"/>
      <c r="C725" s="14"/>
      <c r="D725" s="15" t="s">
        <v>1029</v>
      </c>
      <c r="E725" s="14"/>
      <c r="F725" s="14"/>
      <c r="G725" s="14"/>
      <c r="H725" s="14"/>
      <c r="I725" s="14"/>
      <c r="J725" s="14"/>
    </row>
    <row r="726" spans="1:10" ht="20.399999999999999" x14ac:dyDescent="0.3">
      <c r="A726" s="10" t="s">
        <v>1030</v>
      </c>
      <c r="B726" s="10" t="s">
        <v>19</v>
      </c>
      <c r="C726" s="10" t="s">
        <v>30</v>
      </c>
      <c r="D726" s="22" t="s">
        <v>1031</v>
      </c>
      <c r="E726" s="11">
        <v>150</v>
      </c>
      <c r="F726" s="12">
        <v>13.47</v>
      </c>
      <c r="G726" s="13">
        <f>ROUND(E726*F726,2)</f>
        <v>2020.5</v>
      </c>
      <c r="H726" s="11">
        <v>150</v>
      </c>
      <c r="I726" s="12">
        <v>10.28</v>
      </c>
      <c r="J726" s="13">
        <f>ROUND(H726*I726,2)</f>
        <v>1542</v>
      </c>
    </row>
    <row r="727" spans="1:10" ht="30.6" x14ac:dyDescent="0.3">
      <c r="A727" s="14"/>
      <c r="B727" s="14"/>
      <c r="C727" s="14"/>
      <c r="D727" s="15" t="s">
        <v>1032</v>
      </c>
      <c r="E727" s="14"/>
      <c r="F727" s="14"/>
      <c r="G727" s="14"/>
      <c r="H727" s="14"/>
      <c r="I727" s="14"/>
      <c r="J727" s="14"/>
    </row>
    <row r="728" spans="1:10" ht="20.399999999999999" x14ac:dyDescent="0.3">
      <c r="A728" s="10" t="s">
        <v>1033</v>
      </c>
      <c r="B728" s="10" t="s">
        <v>19</v>
      </c>
      <c r="C728" s="10" t="s">
        <v>30</v>
      </c>
      <c r="D728" s="22" t="s">
        <v>1034</v>
      </c>
      <c r="E728" s="11">
        <v>43</v>
      </c>
      <c r="F728" s="12">
        <v>16.440000000000001</v>
      </c>
      <c r="G728" s="13">
        <f>ROUND(E728*F728,2)</f>
        <v>706.92</v>
      </c>
      <c r="H728" s="11">
        <v>43</v>
      </c>
      <c r="I728" s="12">
        <v>16.43</v>
      </c>
      <c r="J728" s="13">
        <f>ROUND(H728*I728,2)</f>
        <v>706.49</v>
      </c>
    </row>
    <row r="729" spans="1:10" ht="30.6" x14ac:dyDescent="0.3">
      <c r="A729" s="14"/>
      <c r="B729" s="14"/>
      <c r="C729" s="14"/>
      <c r="D729" s="15" t="s">
        <v>1035</v>
      </c>
      <c r="E729" s="14"/>
      <c r="F729" s="14"/>
      <c r="G729" s="14"/>
      <c r="H729" s="14"/>
      <c r="I729" s="14"/>
      <c r="J729" s="14"/>
    </row>
    <row r="730" spans="1:10" x14ac:dyDescent="0.3">
      <c r="A730" s="10" t="s">
        <v>1036</v>
      </c>
      <c r="B730" s="10" t="s">
        <v>19</v>
      </c>
      <c r="C730" s="10" t="s">
        <v>47</v>
      </c>
      <c r="D730" s="22" t="s">
        <v>1037</v>
      </c>
      <c r="E730" s="11">
        <v>245</v>
      </c>
      <c r="F730" s="12">
        <v>10.63</v>
      </c>
      <c r="G730" s="13">
        <f>ROUND(E730*F730,2)</f>
        <v>2604.35</v>
      </c>
      <c r="H730" s="11">
        <v>245</v>
      </c>
      <c r="I730" s="12">
        <v>3.9</v>
      </c>
      <c r="J730" s="13">
        <f>ROUND(H730*I730,2)</f>
        <v>955.5</v>
      </c>
    </row>
    <row r="731" spans="1:10" ht="20.399999999999999" x14ac:dyDescent="0.3">
      <c r="A731" s="14"/>
      <c r="B731" s="14"/>
      <c r="C731" s="14"/>
      <c r="D731" s="15" t="s">
        <v>1038</v>
      </c>
      <c r="E731" s="14"/>
      <c r="F731" s="14"/>
      <c r="G731" s="14"/>
      <c r="H731" s="14"/>
      <c r="I731" s="14"/>
      <c r="J731" s="14"/>
    </row>
    <row r="732" spans="1:10" ht="20.399999999999999" x14ac:dyDescent="0.3">
      <c r="A732" s="10" t="s">
        <v>1039</v>
      </c>
      <c r="B732" s="10" t="s">
        <v>19</v>
      </c>
      <c r="C732" s="10" t="s">
        <v>47</v>
      </c>
      <c r="D732" s="22" t="s">
        <v>1040</v>
      </c>
      <c r="E732" s="11">
        <v>65</v>
      </c>
      <c r="F732" s="12">
        <v>32.71</v>
      </c>
      <c r="G732" s="13">
        <f>ROUND(E732*F732,2)</f>
        <v>2126.15</v>
      </c>
      <c r="H732" s="11">
        <v>65</v>
      </c>
      <c r="I732" s="12">
        <v>24.59</v>
      </c>
      <c r="J732" s="13">
        <f>ROUND(H732*I732,2)</f>
        <v>1598.35</v>
      </c>
    </row>
    <row r="733" spans="1:10" ht="40.799999999999997" x14ac:dyDescent="0.3">
      <c r="A733" s="14"/>
      <c r="B733" s="14"/>
      <c r="C733" s="14"/>
      <c r="D733" s="15" t="s">
        <v>1041</v>
      </c>
      <c r="E733" s="14"/>
      <c r="F733" s="14"/>
      <c r="G733" s="14"/>
      <c r="H733" s="14"/>
      <c r="I733" s="14"/>
      <c r="J733" s="14"/>
    </row>
    <row r="734" spans="1:10" ht="20.399999999999999" x14ac:dyDescent="0.3">
      <c r="A734" s="10" t="s">
        <v>1042</v>
      </c>
      <c r="B734" s="10" t="s">
        <v>19</v>
      </c>
      <c r="C734" s="10" t="s">
        <v>47</v>
      </c>
      <c r="D734" s="22" t="s">
        <v>1043</v>
      </c>
      <c r="E734" s="11">
        <v>37</v>
      </c>
      <c r="F734" s="12">
        <v>33.24</v>
      </c>
      <c r="G734" s="13">
        <f>ROUND(E734*F734,2)</f>
        <v>1229.8800000000001</v>
      </c>
      <c r="H734" s="11">
        <v>37</v>
      </c>
      <c r="I734" s="12">
        <v>27.47</v>
      </c>
      <c r="J734" s="13">
        <f>ROUND(H734*I734,2)</f>
        <v>1016.39</v>
      </c>
    </row>
    <row r="735" spans="1:10" ht="40.799999999999997" x14ac:dyDescent="0.3">
      <c r="A735" s="14"/>
      <c r="B735" s="14"/>
      <c r="C735" s="14"/>
      <c r="D735" s="15" t="s">
        <v>1044</v>
      </c>
      <c r="E735" s="14"/>
      <c r="F735" s="14"/>
      <c r="G735" s="14"/>
      <c r="H735" s="14"/>
      <c r="I735" s="14"/>
      <c r="J735" s="14"/>
    </row>
    <row r="736" spans="1:10" ht="20.399999999999999" x14ac:dyDescent="0.3">
      <c r="A736" s="10" t="s">
        <v>1045</v>
      </c>
      <c r="B736" s="10" t="s">
        <v>19</v>
      </c>
      <c r="C736" s="10" t="s">
        <v>47</v>
      </c>
      <c r="D736" s="22" t="s">
        <v>1046</v>
      </c>
      <c r="E736" s="11">
        <v>143</v>
      </c>
      <c r="F736" s="12">
        <v>25.81</v>
      </c>
      <c r="G736" s="13">
        <f>ROUND(E736*F736,2)</f>
        <v>3690.83</v>
      </c>
      <c r="H736" s="11">
        <v>143</v>
      </c>
      <c r="I736" s="12">
        <v>16.579999999999998</v>
      </c>
      <c r="J736" s="13">
        <f>ROUND(H736*I736,2)</f>
        <v>2370.94</v>
      </c>
    </row>
    <row r="737" spans="1:10" ht="51" x14ac:dyDescent="0.3">
      <c r="A737" s="14"/>
      <c r="B737" s="14"/>
      <c r="C737" s="14"/>
      <c r="D737" s="15" t="s">
        <v>1047</v>
      </c>
      <c r="E737" s="14"/>
      <c r="F737" s="14"/>
      <c r="G737" s="14"/>
      <c r="H737" s="14"/>
      <c r="I737" s="14"/>
      <c r="J737" s="14"/>
    </row>
    <row r="738" spans="1:10" ht="20.399999999999999" x14ac:dyDescent="0.3">
      <c r="A738" s="10" t="s">
        <v>1048</v>
      </c>
      <c r="B738" s="10" t="s">
        <v>19</v>
      </c>
      <c r="C738" s="10" t="s">
        <v>47</v>
      </c>
      <c r="D738" s="22" t="s">
        <v>1049</v>
      </c>
      <c r="E738" s="11">
        <v>25</v>
      </c>
      <c r="F738" s="12">
        <v>75.05</v>
      </c>
      <c r="G738" s="13">
        <f>ROUND(E738*F738,2)</f>
        <v>1876.25</v>
      </c>
      <c r="H738" s="11">
        <v>25</v>
      </c>
      <c r="I738" s="12">
        <v>75.05</v>
      </c>
      <c r="J738" s="13">
        <f>ROUND(H738*I738,2)</f>
        <v>1876.25</v>
      </c>
    </row>
    <row r="739" spans="1:10" ht="71.400000000000006" x14ac:dyDescent="0.3">
      <c r="A739" s="14"/>
      <c r="B739" s="14"/>
      <c r="C739" s="14"/>
      <c r="D739" s="15" t="s">
        <v>1050</v>
      </c>
      <c r="E739" s="14"/>
      <c r="F739" s="14"/>
      <c r="G739" s="14"/>
      <c r="H739" s="14"/>
      <c r="I739" s="14"/>
      <c r="J739" s="14"/>
    </row>
    <row r="740" spans="1:10" ht="20.399999999999999" x14ac:dyDescent="0.3">
      <c r="A740" s="10" t="s">
        <v>1051</v>
      </c>
      <c r="B740" s="10" t="s">
        <v>19</v>
      </c>
      <c r="C740" s="10" t="s">
        <v>47</v>
      </c>
      <c r="D740" s="22" t="s">
        <v>1052</v>
      </c>
      <c r="E740" s="11">
        <v>73</v>
      </c>
      <c r="F740" s="12">
        <v>49.6</v>
      </c>
      <c r="G740" s="13">
        <f>ROUND(E740*F740,2)</f>
        <v>3620.8</v>
      </c>
      <c r="H740" s="11">
        <v>73</v>
      </c>
      <c r="I740" s="12">
        <v>34.090000000000003</v>
      </c>
      <c r="J740" s="13">
        <f>ROUND(H740*I740,2)</f>
        <v>2488.5700000000002</v>
      </c>
    </row>
    <row r="741" spans="1:10" ht="71.400000000000006" x14ac:dyDescent="0.3">
      <c r="A741" s="14"/>
      <c r="B741" s="14"/>
      <c r="C741" s="14"/>
      <c r="D741" s="15" t="s">
        <v>1053</v>
      </c>
      <c r="E741" s="14"/>
      <c r="F741" s="14"/>
      <c r="G741" s="14"/>
      <c r="H741" s="14"/>
      <c r="I741" s="14"/>
      <c r="J741" s="14"/>
    </row>
    <row r="742" spans="1:10" x14ac:dyDescent="0.3">
      <c r="A742" s="14"/>
      <c r="B742" s="14"/>
      <c r="C742" s="14"/>
      <c r="D742" s="23" t="s">
        <v>1054</v>
      </c>
      <c r="E742" s="11">
        <v>1</v>
      </c>
      <c r="F742" s="9">
        <f>G702+G704+G706+G708+G710+G712+G714+G716+G718+G720+G722+G724+G726+G728+G730+G732+G734+G736+G738+G740</f>
        <v>58271.86</v>
      </c>
      <c r="G742" s="9">
        <f>ROUND(F742*E742,2)</f>
        <v>58271.86</v>
      </c>
      <c r="H742" s="11">
        <v>1</v>
      </c>
      <c r="I742" s="12">
        <v>48705.64</v>
      </c>
      <c r="J742" s="9">
        <f>ROUND(I742*H742,2)</f>
        <v>48705.64</v>
      </c>
    </row>
    <row r="743" spans="1:10" ht="0.9" customHeight="1" x14ac:dyDescent="0.3">
      <c r="A743" s="17"/>
      <c r="B743" s="17"/>
      <c r="C743" s="17"/>
      <c r="D743" s="24"/>
      <c r="E743" s="17"/>
      <c r="F743" s="17"/>
      <c r="G743" s="17"/>
      <c r="H743" s="17"/>
      <c r="I743" s="17"/>
      <c r="J743" s="17"/>
    </row>
    <row r="744" spans="1:10" x14ac:dyDescent="0.3">
      <c r="A744" s="18" t="s">
        <v>1055</v>
      </c>
      <c r="B744" s="18" t="s">
        <v>15</v>
      </c>
      <c r="C744" s="18" t="s">
        <v>16</v>
      </c>
      <c r="D744" s="25" t="s">
        <v>876</v>
      </c>
      <c r="E744" s="19">
        <f t="shared" ref="E744:J744" si="44">E749</f>
        <v>1</v>
      </c>
      <c r="F744" s="9">
        <f t="shared" si="44"/>
        <v>5540.85</v>
      </c>
      <c r="G744" s="9">
        <f t="shared" si="44"/>
        <v>5540.85</v>
      </c>
      <c r="H744" s="19">
        <f t="shared" si="44"/>
        <v>1</v>
      </c>
      <c r="I744" s="9">
        <f t="shared" si="44"/>
        <v>5540.15</v>
      </c>
      <c r="J744" s="9">
        <f t="shared" si="44"/>
        <v>5540.15</v>
      </c>
    </row>
    <row r="745" spans="1:10" ht="20.399999999999999" x14ac:dyDescent="0.3">
      <c r="A745" s="10" t="s">
        <v>1056</v>
      </c>
      <c r="B745" s="10" t="s">
        <v>19</v>
      </c>
      <c r="C745" s="10" t="s">
        <v>30</v>
      </c>
      <c r="D745" s="22" t="s">
        <v>1057</v>
      </c>
      <c r="E745" s="11">
        <v>35</v>
      </c>
      <c r="F745" s="12">
        <v>118.47</v>
      </c>
      <c r="G745" s="13">
        <f>ROUND(E745*F745,2)</f>
        <v>4146.45</v>
      </c>
      <c r="H745" s="11">
        <v>35</v>
      </c>
      <c r="I745" s="12">
        <v>118.46</v>
      </c>
      <c r="J745" s="13">
        <f>ROUND(H745*I745,2)</f>
        <v>4146.1000000000004</v>
      </c>
    </row>
    <row r="746" spans="1:10" ht="40.799999999999997" x14ac:dyDescent="0.3">
      <c r="A746" s="14"/>
      <c r="B746" s="14"/>
      <c r="C746" s="14"/>
      <c r="D746" s="15" t="s">
        <v>1058</v>
      </c>
      <c r="E746" s="14"/>
      <c r="F746" s="14"/>
      <c r="G746" s="14"/>
      <c r="H746" s="14"/>
      <c r="I746" s="14"/>
      <c r="J746" s="14"/>
    </row>
    <row r="747" spans="1:10" ht="20.399999999999999" x14ac:dyDescent="0.3">
      <c r="A747" s="10" t="s">
        <v>1059</v>
      </c>
      <c r="B747" s="10" t="s">
        <v>19</v>
      </c>
      <c r="C747" s="10" t="s">
        <v>30</v>
      </c>
      <c r="D747" s="22" t="s">
        <v>1060</v>
      </c>
      <c r="E747" s="11">
        <v>35</v>
      </c>
      <c r="F747" s="12">
        <v>39.840000000000003</v>
      </c>
      <c r="G747" s="13">
        <f>ROUND(E747*F747,2)</f>
        <v>1394.4</v>
      </c>
      <c r="H747" s="11">
        <v>35</v>
      </c>
      <c r="I747" s="12">
        <v>39.83</v>
      </c>
      <c r="J747" s="13">
        <f>ROUND(H747*I747,2)</f>
        <v>1394.05</v>
      </c>
    </row>
    <row r="748" spans="1:10" ht="51" x14ac:dyDescent="0.3">
      <c r="A748" s="14"/>
      <c r="B748" s="14"/>
      <c r="C748" s="14"/>
      <c r="D748" s="15" t="s">
        <v>1061</v>
      </c>
      <c r="E748" s="14"/>
      <c r="F748" s="14"/>
      <c r="G748" s="14"/>
      <c r="H748" s="14"/>
      <c r="I748" s="14"/>
      <c r="J748" s="14"/>
    </row>
    <row r="749" spans="1:10" x14ac:dyDescent="0.3">
      <c r="A749" s="14"/>
      <c r="B749" s="14"/>
      <c r="C749" s="14"/>
      <c r="D749" s="23" t="s">
        <v>1062</v>
      </c>
      <c r="E749" s="11">
        <v>1</v>
      </c>
      <c r="F749" s="9">
        <f>G745+G747</f>
        <v>5540.85</v>
      </c>
      <c r="G749" s="9">
        <f>ROUND(F749*E749,2)</f>
        <v>5540.85</v>
      </c>
      <c r="H749" s="11">
        <v>1</v>
      </c>
      <c r="I749" s="12">
        <v>5540.15</v>
      </c>
      <c r="J749" s="9">
        <f>ROUND(I749*H749,2)</f>
        <v>5540.15</v>
      </c>
    </row>
    <row r="750" spans="1:10" ht="0.9" customHeight="1" x14ac:dyDescent="0.3">
      <c r="A750" s="17"/>
      <c r="B750" s="17"/>
      <c r="C750" s="17"/>
      <c r="D750" s="24"/>
      <c r="E750" s="17"/>
      <c r="F750" s="17"/>
      <c r="G750" s="17"/>
      <c r="H750" s="17"/>
      <c r="I750" s="17"/>
      <c r="J750" s="17"/>
    </row>
    <row r="751" spans="1:10" x14ac:dyDescent="0.3">
      <c r="A751" s="18" t="s">
        <v>1063</v>
      </c>
      <c r="B751" s="18" t="s">
        <v>15</v>
      </c>
      <c r="C751" s="18" t="s">
        <v>16</v>
      </c>
      <c r="D751" s="25" t="s">
        <v>555</v>
      </c>
      <c r="E751" s="19">
        <f t="shared" ref="E751:J751" si="45">E756</f>
        <v>1</v>
      </c>
      <c r="F751" s="9">
        <f t="shared" si="45"/>
        <v>4383.47</v>
      </c>
      <c r="G751" s="9">
        <f t="shared" si="45"/>
        <v>4383.47</v>
      </c>
      <c r="H751" s="19">
        <f t="shared" si="45"/>
        <v>1</v>
      </c>
      <c r="I751" s="9">
        <f t="shared" si="45"/>
        <v>3451.45</v>
      </c>
      <c r="J751" s="9">
        <f t="shared" si="45"/>
        <v>3451.45</v>
      </c>
    </row>
    <row r="752" spans="1:10" ht="20.399999999999999" x14ac:dyDescent="0.3">
      <c r="A752" s="10" t="s">
        <v>1064</v>
      </c>
      <c r="B752" s="10" t="s">
        <v>19</v>
      </c>
      <c r="C752" s="10" t="s">
        <v>30</v>
      </c>
      <c r="D752" s="22" t="s">
        <v>1065</v>
      </c>
      <c r="E752" s="11">
        <v>1</v>
      </c>
      <c r="F752" s="12">
        <v>1877.47</v>
      </c>
      <c r="G752" s="13">
        <f>ROUND(E752*F752,2)</f>
        <v>1877.47</v>
      </c>
      <c r="H752" s="11">
        <v>1</v>
      </c>
      <c r="I752" s="12">
        <v>945.45</v>
      </c>
      <c r="J752" s="13">
        <f>ROUND(H752*I752,2)</f>
        <v>945.45</v>
      </c>
    </row>
    <row r="753" spans="1:10" ht="20.399999999999999" x14ac:dyDescent="0.3">
      <c r="A753" s="14"/>
      <c r="B753" s="14"/>
      <c r="C753" s="14"/>
      <c r="D753" s="15" t="s">
        <v>1066</v>
      </c>
      <c r="E753" s="14"/>
      <c r="F753" s="14"/>
      <c r="G753" s="14"/>
      <c r="H753" s="14"/>
      <c r="I753" s="14"/>
      <c r="J753" s="14"/>
    </row>
    <row r="754" spans="1:10" ht="20.399999999999999" x14ac:dyDescent="0.3">
      <c r="A754" s="10" t="s">
        <v>1067</v>
      </c>
      <c r="B754" s="10" t="s">
        <v>19</v>
      </c>
      <c r="C754" s="10" t="s">
        <v>30</v>
      </c>
      <c r="D754" s="22" t="s">
        <v>582</v>
      </c>
      <c r="E754" s="11">
        <v>1</v>
      </c>
      <c r="F754" s="12">
        <v>2506</v>
      </c>
      <c r="G754" s="13">
        <f>ROUND(E754*F754,2)</f>
        <v>2506</v>
      </c>
      <c r="H754" s="11">
        <v>1</v>
      </c>
      <c r="I754" s="12">
        <v>2506</v>
      </c>
      <c r="J754" s="13">
        <f>ROUND(H754*I754,2)</f>
        <v>2506</v>
      </c>
    </row>
    <row r="755" spans="1:10" ht="102" x14ac:dyDescent="0.3">
      <c r="A755" s="14"/>
      <c r="B755" s="14"/>
      <c r="C755" s="14"/>
      <c r="D755" s="15" t="s">
        <v>561</v>
      </c>
      <c r="E755" s="14"/>
      <c r="F755" s="14"/>
      <c r="G755" s="14"/>
      <c r="H755" s="14"/>
      <c r="I755" s="14"/>
      <c r="J755" s="14"/>
    </row>
    <row r="756" spans="1:10" x14ac:dyDescent="0.3">
      <c r="A756" s="14"/>
      <c r="B756" s="14"/>
      <c r="C756" s="14"/>
      <c r="D756" s="23" t="s">
        <v>1068</v>
      </c>
      <c r="E756" s="11">
        <v>1</v>
      </c>
      <c r="F756" s="9">
        <f>G752+G754</f>
        <v>4383.47</v>
      </c>
      <c r="G756" s="9">
        <f>ROUND(F756*E756,2)</f>
        <v>4383.47</v>
      </c>
      <c r="H756" s="11">
        <v>1</v>
      </c>
      <c r="I756" s="12">
        <v>3451.45</v>
      </c>
      <c r="J756" s="9">
        <f>ROUND(I756*H756,2)</f>
        <v>3451.45</v>
      </c>
    </row>
    <row r="757" spans="1:10" ht="0.9" customHeight="1" x14ac:dyDescent="0.3">
      <c r="A757" s="17"/>
      <c r="B757" s="17"/>
      <c r="C757" s="17"/>
      <c r="D757" s="24"/>
      <c r="E757" s="17"/>
      <c r="F757" s="17"/>
      <c r="G757" s="17"/>
      <c r="H757" s="17"/>
      <c r="I757" s="17"/>
      <c r="J757" s="17"/>
    </row>
    <row r="758" spans="1:10" x14ac:dyDescent="0.3">
      <c r="A758" s="14"/>
      <c r="B758" s="14"/>
      <c r="C758" s="14"/>
      <c r="D758" s="23" t="s">
        <v>1069</v>
      </c>
      <c r="E758" s="11">
        <v>1</v>
      </c>
      <c r="F758" s="9">
        <f>G672+G699+G742+G749+G756</f>
        <v>90101.420000000013</v>
      </c>
      <c r="G758" s="9">
        <f>ROUND(F758*E758,2)</f>
        <v>90101.42</v>
      </c>
      <c r="H758" s="11">
        <v>1</v>
      </c>
      <c r="I758" s="12">
        <v>81988.14</v>
      </c>
      <c r="J758" s="9">
        <f>ROUND(I758*H758,2)</f>
        <v>81988.14</v>
      </c>
    </row>
    <row r="759" spans="1:10" ht="0.9" customHeight="1" x14ac:dyDescent="0.3">
      <c r="A759" s="17"/>
      <c r="B759" s="17"/>
      <c r="C759" s="17"/>
      <c r="D759" s="24"/>
      <c r="E759" s="17"/>
      <c r="F759" s="17"/>
      <c r="G759" s="17"/>
      <c r="H759" s="17"/>
      <c r="I759" s="17"/>
      <c r="J759" s="17"/>
    </row>
    <row r="760" spans="1:10" x14ac:dyDescent="0.3">
      <c r="A760" s="18" t="s">
        <v>1070</v>
      </c>
      <c r="B760" s="18" t="s">
        <v>15</v>
      </c>
      <c r="C760" s="18" t="s">
        <v>16</v>
      </c>
      <c r="D760" s="25" t="s">
        <v>1071</v>
      </c>
      <c r="E760" s="19">
        <f t="shared" ref="E760:J760" si="46">E793</f>
        <v>1</v>
      </c>
      <c r="F760" s="9">
        <f t="shared" si="46"/>
        <v>49543.42</v>
      </c>
      <c r="G760" s="9">
        <f t="shared" si="46"/>
        <v>49543.42</v>
      </c>
      <c r="H760" s="19">
        <f t="shared" si="46"/>
        <v>1</v>
      </c>
      <c r="I760" s="9">
        <f t="shared" si="46"/>
        <v>39125.599999999999</v>
      </c>
      <c r="J760" s="9">
        <f t="shared" si="46"/>
        <v>39125.599999999999</v>
      </c>
    </row>
    <row r="761" spans="1:10" ht="20.399999999999999" x14ac:dyDescent="0.3">
      <c r="A761" s="10" t="s">
        <v>1072</v>
      </c>
      <c r="B761" s="10" t="s">
        <v>19</v>
      </c>
      <c r="C761" s="10" t="s">
        <v>30</v>
      </c>
      <c r="D761" s="22" t="s">
        <v>1073</v>
      </c>
      <c r="E761" s="11">
        <v>62</v>
      </c>
      <c r="F761" s="12">
        <v>116.14</v>
      </c>
      <c r="G761" s="13">
        <f>ROUND(E761*F761,2)</f>
        <v>7200.68</v>
      </c>
      <c r="H761" s="11">
        <v>62</v>
      </c>
      <c r="I761" s="12">
        <v>64.989999999999995</v>
      </c>
      <c r="J761" s="13">
        <f>ROUND(H761*I761,2)</f>
        <v>4029.38</v>
      </c>
    </row>
    <row r="762" spans="1:10" ht="71.400000000000006" x14ac:dyDescent="0.3">
      <c r="A762" s="14"/>
      <c r="B762" s="14"/>
      <c r="C762" s="14"/>
      <c r="D762" s="15" t="s">
        <v>1074</v>
      </c>
      <c r="E762" s="14"/>
      <c r="F762" s="14"/>
      <c r="G762" s="14"/>
      <c r="H762" s="14"/>
      <c r="I762" s="14"/>
      <c r="J762" s="14"/>
    </row>
    <row r="763" spans="1:10" ht="20.399999999999999" x14ac:dyDescent="0.3">
      <c r="A763" s="10" t="s">
        <v>1075</v>
      </c>
      <c r="B763" s="10" t="s">
        <v>19</v>
      </c>
      <c r="C763" s="10" t="s">
        <v>30</v>
      </c>
      <c r="D763" s="22" t="s">
        <v>1076</v>
      </c>
      <c r="E763" s="11">
        <v>67</v>
      </c>
      <c r="F763" s="12">
        <v>92.99</v>
      </c>
      <c r="G763" s="13">
        <f>ROUND(E763*F763,2)</f>
        <v>6230.33</v>
      </c>
      <c r="H763" s="11">
        <v>67</v>
      </c>
      <c r="I763" s="12">
        <v>67.709999999999994</v>
      </c>
      <c r="J763" s="13">
        <f>ROUND(H763*I763,2)</f>
        <v>4536.57</v>
      </c>
    </row>
    <row r="764" spans="1:10" ht="61.2" x14ac:dyDescent="0.3">
      <c r="A764" s="14"/>
      <c r="B764" s="14"/>
      <c r="C764" s="14"/>
      <c r="D764" s="15" t="s">
        <v>1077</v>
      </c>
      <c r="E764" s="14"/>
      <c r="F764" s="14"/>
      <c r="G764" s="14"/>
      <c r="H764" s="14"/>
      <c r="I764" s="14"/>
      <c r="J764" s="14"/>
    </row>
    <row r="765" spans="1:10" ht="20.399999999999999" x14ac:dyDescent="0.3">
      <c r="A765" s="10" t="s">
        <v>1078</v>
      </c>
      <c r="B765" s="10" t="s">
        <v>19</v>
      </c>
      <c r="C765" s="10" t="s">
        <v>30</v>
      </c>
      <c r="D765" s="22" t="s">
        <v>1079</v>
      </c>
      <c r="E765" s="11">
        <v>12</v>
      </c>
      <c r="F765" s="12">
        <v>60.48</v>
      </c>
      <c r="G765" s="13">
        <f>ROUND(E765*F765,2)</f>
        <v>725.76</v>
      </c>
      <c r="H765" s="11">
        <v>12</v>
      </c>
      <c r="I765" s="12">
        <v>38.79</v>
      </c>
      <c r="J765" s="13">
        <f>ROUND(H765*I765,2)</f>
        <v>465.48</v>
      </c>
    </row>
    <row r="766" spans="1:10" ht="71.400000000000006" x14ac:dyDescent="0.3">
      <c r="A766" s="14"/>
      <c r="B766" s="14"/>
      <c r="C766" s="14"/>
      <c r="D766" s="15" t="s">
        <v>1080</v>
      </c>
      <c r="E766" s="14"/>
      <c r="F766" s="14"/>
      <c r="G766" s="14"/>
      <c r="H766" s="14"/>
      <c r="I766" s="14"/>
      <c r="J766" s="14"/>
    </row>
    <row r="767" spans="1:10" ht="20.399999999999999" x14ac:dyDescent="0.3">
      <c r="A767" s="10" t="s">
        <v>1081</v>
      </c>
      <c r="B767" s="10" t="s">
        <v>19</v>
      </c>
      <c r="C767" s="10" t="s">
        <v>30</v>
      </c>
      <c r="D767" s="22" t="s">
        <v>1082</v>
      </c>
      <c r="E767" s="11">
        <v>14</v>
      </c>
      <c r="F767" s="12">
        <v>99.38</v>
      </c>
      <c r="G767" s="13">
        <f>ROUND(E767*F767,2)</f>
        <v>1391.32</v>
      </c>
      <c r="H767" s="11">
        <v>14</v>
      </c>
      <c r="I767" s="12">
        <v>75.06</v>
      </c>
      <c r="J767" s="13">
        <f>ROUND(H767*I767,2)</f>
        <v>1050.8399999999999</v>
      </c>
    </row>
    <row r="768" spans="1:10" ht="71.400000000000006" x14ac:dyDescent="0.3">
      <c r="A768" s="14"/>
      <c r="B768" s="14"/>
      <c r="C768" s="14"/>
      <c r="D768" s="15" t="s">
        <v>1083</v>
      </c>
      <c r="E768" s="14"/>
      <c r="F768" s="14"/>
      <c r="G768" s="14"/>
      <c r="H768" s="14"/>
      <c r="I768" s="14"/>
      <c r="J768" s="14"/>
    </row>
    <row r="769" spans="1:10" ht="20.399999999999999" x14ac:dyDescent="0.3">
      <c r="A769" s="10" t="s">
        <v>1084</v>
      </c>
      <c r="B769" s="10" t="s">
        <v>19</v>
      </c>
      <c r="C769" s="10" t="s">
        <v>30</v>
      </c>
      <c r="D769" s="22" t="s">
        <v>1085</v>
      </c>
      <c r="E769" s="11">
        <v>27</v>
      </c>
      <c r="F769" s="12">
        <v>131.47999999999999</v>
      </c>
      <c r="G769" s="13">
        <f>ROUND(E769*F769,2)</f>
        <v>3549.96</v>
      </c>
      <c r="H769" s="11">
        <v>27</v>
      </c>
      <c r="I769" s="12">
        <v>111.25</v>
      </c>
      <c r="J769" s="13">
        <f>ROUND(H769*I769,2)</f>
        <v>3003.75</v>
      </c>
    </row>
    <row r="770" spans="1:10" ht="71.400000000000006" x14ac:dyDescent="0.3">
      <c r="A770" s="14"/>
      <c r="B770" s="14"/>
      <c r="C770" s="14"/>
      <c r="D770" s="15" t="s">
        <v>1086</v>
      </c>
      <c r="E770" s="14"/>
      <c r="F770" s="14"/>
      <c r="G770" s="14"/>
      <c r="H770" s="14"/>
      <c r="I770" s="14"/>
      <c r="J770" s="14"/>
    </row>
    <row r="771" spans="1:10" ht="20.399999999999999" x14ac:dyDescent="0.3">
      <c r="A771" s="10" t="s">
        <v>1087</v>
      </c>
      <c r="B771" s="10" t="s">
        <v>19</v>
      </c>
      <c r="C771" s="10" t="s">
        <v>30</v>
      </c>
      <c r="D771" s="22" t="s">
        <v>1088</v>
      </c>
      <c r="E771" s="11">
        <v>156</v>
      </c>
      <c r="F771" s="12">
        <v>107.48</v>
      </c>
      <c r="G771" s="13">
        <f>ROUND(E771*F771,2)</f>
        <v>16766.88</v>
      </c>
      <c r="H771" s="11">
        <v>156</v>
      </c>
      <c r="I771" s="12">
        <v>89.77</v>
      </c>
      <c r="J771" s="13">
        <f>ROUND(H771*I771,2)</f>
        <v>14004.12</v>
      </c>
    </row>
    <row r="772" spans="1:10" ht="81.599999999999994" x14ac:dyDescent="0.3">
      <c r="A772" s="14"/>
      <c r="B772" s="14"/>
      <c r="C772" s="14"/>
      <c r="D772" s="15" t="s">
        <v>1089</v>
      </c>
      <c r="E772" s="14"/>
      <c r="F772" s="14"/>
      <c r="G772" s="14"/>
      <c r="H772" s="14"/>
      <c r="I772" s="14"/>
      <c r="J772" s="14"/>
    </row>
    <row r="773" spans="1:10" ht="20.399999999999999" x14ac:dyDescent="0.3">
      <c r="A773" s="10" t="s">
        <v>1090</v>
      </c>
      <c r="B773" s="10" t="s">
        <v>19</v>
      </c>
      <c r="C773" s="10" t="s">
        <v>30</v>
      </c>
      <c r="D773" s="22" t="s">
        <v>1091</v>
      </c>
      <c r="E773" s="11">
        <v>3</v>
      </c>
      <c r="F773" s="12">
        <v>72.34</v>
      </c>
      <c r="G773" s="13">
        <f>ROUND(E773*F773,2)</f>
        <v>217.02</v>
      </c>
      <c r="H773" s="11">
        <v>3</v>
      </c>
      <c r="I773" s="12">
        <v>62.83</v>
      </c>
      <c r="J773" s="13">
        <f>ROUND(H773*I773,2)</f>
        <v>188.49</v>
      </c>
    </row>
    <row r="774" spans="1:10" ht="81.599999999999994" x14ac:dyDescent="0.3">
      <c r="A774" s="14"/>
      <c r="B774" s="14"/>
      <c r="C774" s="14"/>
      <c r="D774" s="15" t="s">
        <v>1092</v>
      </c>
      <c r="E774" s="14"/>
      <c r="F774" s="14"/>
      <c r="G774" s="14"/>
      <c r="H774" s="14"/>
      <c r="I774" s="14"/>
      <c r="J774" s="14"/>
    </row>
    <row r="775" spans="1:10" ht="20.399999999999999" x14ac:dyDescent="0.3">
      <c r="A775" s="10" t="s">
        <v>1093</v>
      </c>
      <c r="B775" s="10" t="s">
        <v>19</v>
      </c>
      <c r="C775" s="10" t="s">
        <v>30</v>
      </c>
      <c r="D775" s="22" t="s">
        <v>1094</v>
      </c>
      <c r="E775" s="11">
        <v>4</v>
      </c>
      <c r="F775" s="12">
        <v>201.14</v>
      </c>
      <c r="G775" s="13">
        <f>ROUND(E775*F775,2)</f>
        <v>804.56</v>
      </c>
      <c r="H775" s="11">
        <v>4</v>
      </c>
      <c r="I775" s="12">
        <v>172.69</v>
      </c>
      <c r="J775" s="13">
        <f>ROUND(H775*I775,2)</f>
        <v>690.76</v>
      </c>
    </row>
    <row r="776" spans="1:10" ht="102" x14ac:dyDescent="0.3">
      <c r="A776" s="14"/>
      <c r="B776" s="14"/>
      <c r="C776" s="14"/>
      <c r="D776" s="15" t="s">
        <v>1095</v>
      </c>
      <c r="E776" s="14"/>
      <c r="F776" s="14"/>
      <c r="G776" s="14"/>
      <c r="H776" s="14"/>
      <c r="I776" s="14"/>
      <c r="J776" s="14"/>
    </row>
    <row r="777" spans="1:10" ht="20.399999999999999" x14ac:dyDescent="0.3">
      <c r="A777" s="10" t="s">
        <v>1096</v>
      </c>
      <c r="B777" s="10" t="s">
        <v>19</v>
      </c>
      <c r="C777" s="10" t="s">
        <v>30</v>
      </c>
      <c r="D777" s="22" t="s">
        <v>1097</v>
      </c>
      <c r="E777" s="11">
        <v>8</v>
      </c>
      <c r="F777" s="12">
        <v>189.14</v>
      </c>
      <c r="G777" s="13">
        <f>ROUND(E777*F777,2)</f>
        <v>1513.12</v>
      </c>
      <c r="H777" s="11">
        <v>8</v>
      </c>
      <c r="I777" s="12">
        <v>120.21</v>
      </c>
      <c r="J777" s="13">
        <f>ROUND(H777*I777,2)</f>
        <v>961.68</v>
      </c>
    </row>
    <row r="778" spans="1:10" ht="91.8" x14ac:dyDescent="0.3">
      <c r="A778" s="14"/>
      <c r="B778" s="14"/>
      <c r="C778" s="14"/>
      <c r="D778" s="15" t="s">
        <v>1098</v>
      </c>
      <c r="E778" s="14"/>
      <c r="F778" s="14"/>
      <c r="G778" s="14"/>
      <c r="H778" s="14"/>
      <c r="I778" s="14"/>
      <c r="J778" s="14"/>
    </row>
    <row r="779" spans="1:10" ht="20.399999999999999" x14ac:dyDescent="0.3">
      <c r="A779" s="10" t="s">
        <v>1099</v>
      </c>
      <c r="B779" s="10" t="s">
        <v>19</v>
      </c>
      <c r="C779" s="10" t="s">
        <v>30</v>
      </c>
      <c r="D779" s="22" t="s">
        <v>1100</v>
      </c>
      <c r="E779" s="11">
        <v>5</v>
      </c>
      <c r="F779" s="12">
        <v>166.13</v>
      </c>
      <c r="G779" s="13">
        <f>ROUND(E779*F779,2)</f>
        <v>830.65</v>
      </c>
      <c r="H779" s="11">
        <v>5</v>
      </c>
      <c r="I779" s="12">
        <v>148.74</v>
      </c>
      <c r="J779" s="13">
        <f>ROUND(H779*I779,2)</f>
        <v>743.7</v>
      </c>
    </row>
    <row r="780" spans="1:10" ht="51" x14ac:dyDescent="0.3">
      <c r="A780" s="14"/>
      <c r="B780" s="14"/>
      <c r="C780" s="14"/>
      <c r="D780" s="15" t="s">
        <v>1101</v>
      </c>
      <c r="E780" s="14"/>
      <c r="F780" s="14"/>
      <c r="G780" s="14"/>
      <c r="H780" s="14"/>
      <c r="I780" s="14"/>
      <c r="J780" s="14"/>
    </row>
    <row r="781" spans="1:10" ht="20.399999999999999" x14ac:dyDescent="0.3">
      <c r="A781" s="10" t="s">
        <v>1102</v>
      </c>
      <c r="B781" s="10" t="s">
        <v>19</v>
      </c>
      <c r="C781" s="10" t="s">
        <v>47</v>
      </c>
      <c r="D781" s="22" t="s">
        <v>1103</v>
      </c>
      <c r="E781" s="11">
        <v>6</v>
      </c>
      <c r="F781" s="12">
        <v>67.790000000000006</v>
      </c>
      <c r="G781" s="13">
        <f>ROUND(E781*F781,2)</f>
        <v>406.74</v>
      </c>
      <c r="H781" s="11">
        <v>6</v>
      </c>
      <c r="I781" s="12">
        <v>67.78</v>
      </c>
      <c r="J781" s="13">
        <f>ROUND(H781*I781,2)</f>
        <v>406.68</v>
      </c>
    </row>
    <row r="782" spans="1:10" ht="91.8" x14ac:dyDescent="0.3">
      <c r="A782" s="14"/>
      <c r="B782" s="14"/>
      <c r="C782" s="14"/>
      <c r="D782" s="15" t="s">
        <v>1104</v>
      </c>
      <c r="E782" s="14"/>
      <c r="F782" s="14"/>
      <c r="G782" s="14"/>
      <c r="H782" s="14"/>
      <c r="I782" s="14"/>
      <c r="J782" s="14"/>
    </row>
    <row r="783" spans="1:10" ht="20.399999999999999" x14ac:dyDescent="0.3">
      <c r="A783" s="10" t="s">
        <v>1105</v>
      </c>
      <c r="B783" s="10" t="s">
        <v>19</v>
      </c>
      <c r="C783" s="10" t="s">
        <v>30</v>
      </c>
      <c r="D783" s="22" t="s">
        <v>1106</v>
      </c>
      <c r="E783" s="11">
        <v>3</v>
      </c>
      <c r="F783" s="12">
        <v>117.47</v>
      </c>
      <c r="G783" s="13">
        <f>ROUND(E783*F783,2)</f>
        <v>352.41</v>
      </c>
      <c r="H783" s="11">
        <v>3</v>
      </c>
      <c r="I783" s="12">
        <v>114.6</v>
      </c>
      <c r="J783" s="13">
        <f>ROUND(H783*I783,2)</f>
        <v>343.8</v>
      </c>
    </row>
    <row r="784" spans="1:10" ht="61.2" x14ac:dyDescent="0.3">
      <c r="A784" s="14"/>
      <c r="B784" s="14"/>
      <c r="C784" s="14"/>
      <c r="D784" s="15" t="s">
        <v>1107</v>
      </c>
      <c r="E784" s="14"/>
      <c r="F784" s="14"/>
      <c r="G784" s="14"/>
      <c r="H784" s="14"/>
      <c r="I784" s="14"/>
      <c r="J784" s="14"/>
    </row>
    <row r="785" spans="1:10" ht="20.399999999999999" x14ac:dyDescent="0.3">
      <c r="A785" s="10" t="s">
        <v>1108</v>
      </c>
      <c r="B785" s="10" t="s">
        <v>19</v>
      </c>
      <c r="C785" s="10" t="s">
        <v>30</v>
      </c>
      <c r="D785" s="22" t="s">
        <v>1109</v>
      </c>
      <c r="E785" s="11">
        <v>3</v>
      </c>
      <c r="F785" s="12">
        <v>150.57</v>
      </c>
      <c r="G785" s="13">
        <f>ROUND(E785*F785,2)</f>
        <v>451.71</v>
      </c>
      <c r="H785" s="11">
        <v>3</v>
      </c>
      <c r="I785" s="12">
        <v>214.08</v>
      </c>
      <c r="J785" s="13">
        <f>ROUND(H785*I785,2)</f>
        <v>642.24</v>
      </c>
    </row>
    <row r="786" spans="1:10" ht="71.400000000000006" x14ac:dyDescent="0.3">
      <c r="A786" s="14"/>
      <c r="B786" s="14"/>
      <c r="C786" s="14"/>
      <c r="D786" s="15" t="s">
        <v>1110</v>
      </c>
      <c r="E786" s="14"/>
      <c r="F786" s="14"/>
      <c r="G786" s="14"/>
      <c r="H786" s="14"/>
      <c r="I786" s="14"/>
      <c r="J786" s="14"/>
    </row>
    <row r="787" spans="1:10" ht="20.399999999999999" x14ac:dyDescent="0.3">
      <c r="A787" s="10" t="s">
        <v>1111</v>
      </c>
      <c r="B787" s="10" t="s">
        <v>19</v>
      </c>
      <c r="C787" s="10" t="s">
        <v>30</v>
      </c>
      <c r="D787" s="22" t="s">
        <v>1112</v>
      </c>
      <c r="E787" s="11">
        <v>67</v>
      </c>
      <c r="F787" s="12">
        <v>91.13</v>
      </c>
      <c r="G787" s="13">
        <f>ROUND(E787*F787,2)</f>
        <v>6105.71</v>
      </c>
      <c r="H787" s="11">
        <v>67</v>
      </c>
      <c r="I787" s="12">
        <v>82.66</v>
      </c>
      <c r="J787" s="13">
        <f>ROUND(H787*I787,2)</f>
        <v>5538.22</v>
      </c>
    </row>
    <row r="788" spans="1:10" ht="61.2" x14ac:dyDescent="0.3">
      <c r="A788" s="14"/>
      <c r="B788" s="14"/>
      <c r="C788" s="14"/>
      <c r="D788" s="15" t="s">
        <v>1113</v>
      </c>
      <c r="E788" s="14"/>
      <c r="F788" s="14"/>
      <c r="G788" s="14"/>
      <c r="H788" s="14"/>
      <c r="I788" s="14"/>
      <c r="J788" s="14"/>
    </row>
    <row r="789" spans="1:10" ht="20.399999999999999" x14ac:dyDescent="0.3">
      <c r="A789" s="10" t="s">
        <v>1114</v>
      </c>
      <c r="B789" s="10" t="s">
        <v>19</v>
      </c>
      <c r="C789" s="10" t="s">
        <v>30</v>
      </c>
      <c r="D789" s="22" t="s">
        <v>1115</v>
      </c>
      <c r="E789" s="11">
        <v>3</v>
      </c>
      <c r="F789" s="12">
        <v>62.49</v>
      </c>
      <c r="G789" s="13">
        <f>ROUND(E789*F789,2)</f>
        <v>187.47</v>
      </c>
      <c r="H789" s="11">
        <v>3</v>
      </c>
      <c r="I789" s="12">
        <v>52.93</v>
      </c>
      <c r="J789" s="13">
        <f>ROUND(H789*I789,2)</f>
        <v>158.79</v>
      </c>
    </row>
    <row r="790" spans="1:10" ht="61.2" x14ac:dyDescent="0.3">
      <c r="A790" s="14"/>
      <c r="B790" s="14"/>
      <c r="C790" s="14"/>
      <c r="D790" s="15" t="s">
        <v>1116</v>
      </c>
      <c r="E790" s="14"/>
      <c r="F790" s="14"/>
      <c r="G790" s="14"/>
      <c r="H790" s="14"/>
      <c r="I790" s="14"/>
      <c r="J790" s="14"/>
    </row>
    <row r="791" spans="1:10" ht="20.399999999999999" x14ac:dyDescent="0.3">
      <c r="A791" s="10" t="s">
        <v>1117</v>
      </c>
      <c r="B791" s="10" t="s">
        <v>19</v>
      </c>
      <c r="C791" s="10" t="s">
        <v>30</v>
      </c>
      <c r="D791" s="22" t="s">
        <v>1118</v>
      </c>
      <c r="E791" s="11">
        <v>35</v>
      </c>
      <c r="F791" s="12">
        <v>80.260000000000005</v>
      </c>
      <c r="G791" s="13">
        <f>ROUND(E791*F791,2)</f>
        <v>2809.1</v>
      </c>
      <c r="H791" s="11">
        <v>35</v>
      </c>
      <c r="I791" s="12">
        <v>67.459999999999994</v>
      </c>
      <c r="J791" s="13">
        <f>ROUND(H791*I791,2)</f>
        <v>2361.1</v>
      </c>
    </row>
    <row r="792" spans="1:10" ht="61.2" x14ac:dyDescent="0.3">
      <c r="A792" s="14"/>
      <c r="B792" s="14"/>
      <c r="C792" s="14"/>
      <c r="D792" s="15" t="s">
        <v>1119</v>
      </c>
      <c r="E792" s="14"/>
      <c r="F792" s="14"/>
      <c r="G792" s="14"/>
      <c r="H792" s="14"/>
      <c r="I792" s="14"/>
      <c r="J792" s="14"/>
    </row>
    <row r="793" spans="1:10" x14ac:dyDescent="0.3">
      <c r="A793" s="14"/>
      <c r="B793" s="14"/>
      <c r="C793" s="14"/>
      <c r="D793" s="23" t="s">
        <v>1120</v>
      </c>
      <c r="E793" s="11">
        <v>1</v>
      </c>
      <c r="F793" s="9">
        <f>G761+G763+G765+G767+G769+G771+G773+G775+G777+G779+G781+G783+G785+G787+G789+G791</f>
        <v>49543.42</v>
      </c>
      <c r="G793" s="9">
        <f>ROUND(F793*E793,2)</f>
        <v>49543.42</v>
      </c>
      <c r="H793" s="11">
        <v>1</v>
      </c>
      <c r="I793" s="12">
        <v>39125.599999999999</v>
      </c>
      <c r="J793" s="9">
        <f>ROUND(I793*H793,2)</f>
        <v>39125.599999999999</v>
      </c>
    </row>
    <row r="794" spans="1:10" ht="0.9" customHeight="1" x14ac:dyDescent="0.3">
      <c r="A794" s="17"/>
      <c r="B794" s="17"/>
      <c r="C794" s="17"/>
      <c r="D794" s="24"/>
      <c r="E794" s="17"/>
      <c r="F794" s="17"/>
      <c r="G794" s="17"/>
      <c r="H794" s="17"/>
      <c r="I794" s="17"/>
      <c r="J794" s="17"/>
    </row>
    <row r="795" spans="1:10" x14ac:dyDescent="0.3">
      <c r="A795" s="18" t="s">
        <v>1121</v>
      </c>
      <c r="B795" s="18" t="s">
        <v>15</v>
      </c>
      <c r="C795" s="18" t="s">
        <v>16</v>
      </c>
      <c r="D795" s="25" t="s">
        <v>1122</v>
      </c>
      <c r="E795" s="19">
        <f t="shared" ref="E795:J795" si="47">E830</f>
        <v>1</v>
      </c>
      <c r="F795" s="9">
        <f t="shared" si="47"/>
        <v>41266.870000000003</v>
      </c>
      <c r="G795" s="9">
        <f t="shared" si="47"/>
        <v>41266.870000000003</v>
      </c>
      <c r="H795" s="19">
        <f t="shared" si="47"/>
        <v>1</v>
      </c>
      <c r="I795" s="9">
        <f t="shared" si="47"/>
        <v>40864.239999999998</v>
      </c>
      <c r="J795" s="9">
        <f t="shared" si="47"/>
        <v>40864.239999999998</v>
      </c>
    </row>
    <row r="796" spans="1:10" ht="20.399999999999999" x14ac:dyDescent="0.3">
      <c r="A796" s="10" t="s">
        <v>1123</v>
      </c>
      <c r="B796" s="10" t="s">
        <v>19</v>
      </c>
      <c r="C796" s="10" t="s">
        <v>30</v>
      </c>
      <c r="D796" s="22" t="s">
        <v>1124</v>
      </c>
      <c r="E796" s="11">
        <v>1</v>
      </c>
      <c r="F796" s="12">
        <v>867.03</v>
      </c>
      <c r="G796" s="13">
        <f>ROUND(E796*F796,2)</f>
        <v>867.03</v>
      </c>
      <c r="H796" s="11">
        <v>1</v>
      </c>
      <c r="I796" s="12">
        <v>867</v>
      </c>
      <c r="J796" s="13">
        <f>ROUND(H796*I796,2)</f>
        <v>867</v>
      </c>
    </row>
    <row r="797" spans="1:10" ht="61.2" x14ac:dyDescent="0.3">
      <c r="A797" s="14"/>
      <c r="B797" s="14"/>
      <c r="C797" s="14"/>
      <c r="D797" s="15" t="s">
        <v>1125</v>
      </c>
      <c r="E797" s="14"/>
      <c r="F797" s="14"/>
      <c r="G797" s="14"/>
      <c r="H797" s="14"/>
      <c r="I797" s="14"/>
      <c r="J797" s="14"/>
    </row>
    <row r="798" spans="1:10" ht="20.399999999999999" x14ac:dyDescent="0.3">
      <c r="A798" s="10" t="s">
        <v>1126</v>
      </c>
      <c r="B798" s="10" t="s">
        <v>19</v>
      </c>
      <c r="C798" s="10" t="s">
        <v>30</v>
      </c>
      <c r="D798" s="22" t="s">
        <v>1127</v>
      </c>
      <c r="E798" s="11">
        <v>1</v>
      </c>
      <c r="F798" s="12">
        <v>50.46</v>
      </c>
      <c r="G798" s="13">
        <f>ROUND(E798*F798,2)</f>
        <v>50.46</v>
      </c>
      <c r="H798" s="11">
        <v>1</v>
      </c>
      <c r="I798" s="12">
        <v>50.46</v>
      </c>
      <c r="J798" s="13">
        <f>ROUND(H798*I798,2)</f>
        <v>50.46</v>
      </c>
    </row>
    <row r="799" spans="1:10" ht="51" x14ac:dyDescent="0.3">
      <c r="A799" s="14"/>
      <c r="B799" s="14"/>
      <c r="C799" s="14"/>
      <c r="D799" s="15" t="s">
        <v>1128</v>
      </c>
      <c r="E799" s="14"/>
      <c r="F799" s="14"/>
      <c r="G799" s="14"/>
      <c r="H799" s="14"/>
      <c r="I799" s="14"/>
      <c r="J799" s="14"/>
    </row>
    <row r="800" spans="1:10" ht="20.399999999999999" x14ac:dyDescent="0.3">
      <c r="A800" s="10" t="s">
        <v>1129</v>
      </c>
      <c r="B800" s="10" t="s">
        <v>19</v>
      </c>
      <c r="C800" s="10" t="s">
        <v>30</v>
      </c>
      <c r="D800" s="22" t="s">
        <v>1130</v>
      </c>
      <c r="E800" s="11">
        <v>1</v>
      </c>
      <c r="F800" s="12">
        <v>201.93</v>
      </c>
      <c r="G800" s="13">
        <f>ROUND(E800*F800,2)</f>
        <v>201.93</v>
      </c>
      <c r="H800" s="11">
        <v>1</v>
      </c>
      <c r="I800" s="12">
        <v>201.93</v>
      </c>
      <c r="J800" s="13">
        <f>ROUND(H800*I800,2)</f>
        <v>201.93</v>
      </c>
    </row>
    <row r="801" spans="1:10" ht="51" x14ac:dyDescent="0.3">
      <c r="A801" s="14"/>
      <c r="B801" s="14"/>
      <c r="C801" s="14"/>
      <c r="D801" s="15" t="s">
        <v>1131</v>
      </c>
      <c r="E801" s="14"/>
      <c r="F801" s="14"/>
      <c r="G801" s="14"/>
      <c r="H801" s="14"/>
      <c r="I801" s="14"/>
      <c r="J801" s="14"/>
    </row>
    <row r="802" spans="1:10" ht="20.399999999999999" x14ac:dyDescent="0.3">
      <c r="A802" s="10" t="s">
        <v>1132</v>
      </c>
      <c r="B802" s="10" t="s">
        <v>19</v>
      </c>
      <c r="C802" s="10" t="s">
        <v>30</v>
      </c>
      <c r="D802" s="22" t="s">
        <v>1133</v>
      </c>
      <c r="E802" s="11">
        <v>1</v>
      </c>
      <c r="F802" s="12">
        <v>132.04</v>
      </c>
      <c r="G802" s="13">
        <f>ROUND(E802*F802,2)</f>
        <v>132.04</v>
      </c>
      <c r="H802" s="11">
        <v>1</v>
      </c>
      <c r="I802" s="12">
        <v>132.04</v>
      </c>
      <c r="J802" s="13">
        <f>ROUND(H802*I802,2)</f>
        <v>132.04</v>
      </c>
    </row>
    <row r="803" spans="1:10" ht="40.799999999999997" x14ac:dyDescent="0.3">
      <c r="A803" s="14"/>
      <c r="B803" s="14"/>
      <c r="C803" s="14"/>
      <c r="D803" s="15" t="s">
        <v>1134</v>
      </c>
      <c r="E803" s="14"/>
      <c r="F803" s="14"/>
      <c r="G803" s="14"/>
      <c r="H803" s="14"/>
      <c r="I803" s="14"/>
      <c r="J803" s="14"/>
    </row>
    <row r="804" spans="1:10" ht="20.399999999999999" x14ac:dyDescent="0.3">
      <c r="A804" s="10" t="s">
        <v>1135</v>
      </c>
      <c r="B804" s="10" t="s">
        <v>19</v>
      </c>
      <c r="C804" s="10" t="s">
        <v>30</v>
      </c>
      <c r="D804" s="22" t="s">
        <v>1136</v>
      </c>
      <c r="E804" s="11">
        <v>9</v>
      </c>
      <c r="F804" s="12">
        <v>289</v>
      </c>
      <c r="G804" s="13">
        <f>ROUND(E804*F804,2)</f>
        <v>2601</v>
      </c>
      <c r="H804" s="11">
        <v>9</v>
      </c>
      <c r="I804" s="12">
        <v>288.95</v>
      </c>
      <c r="J804" s="13">
        <f>ROUND(H804*I804,2)</f>
        <v>2600.5500000000002</v>
      </c>
    </row>
    <row r="805" spans="1:10" ht="51" x14ac:dyDescent="0.3">
      <c r="A805" s="14"/>
      <c r="B805" s="14"/>
      <c r="C805" s="14"/>
      <c r="D805" s="15" t="s">
        <v>1137</v>
      </c>
      <c r="E805" s="14"/>
      <c r="F805" s="14"/>
      <c r="G805" s="14"/>
      <c r="H805" s="14"/>
      <c r="I805" s="14"/>
      <c r="J805" s="14"/>
    </row>
    <row r="806" spans="1:10" ht="20.399999999999999" x14ac:dyDescent="0.3">
      <c r="A806" s="10" t="s">
        <v>1138</v>
      </c>
      <c r="B806" s="10" t="s">
        <v>19</v>
      </c>
      <c r="C806" s="10" t="s">
        <v>30</v>
      </c>
      <c r="D806" s="22" t="s">
        <v>1139</v>
      </c>
      <c r="E806" s="11">
        <v>13</v>
      </c>
      <c r="F806" s="12">
        <v>17.440000000000001</v>
      </c>
      <c r="G806" s="13">
        <f>ROUND(E806*F806,2)</f>
        <v>226.72</v>
      </c>
      <c r="H806" s="11">
        <v>13</v>
      </c>
      <c r="I806" s="12">
        <v>17.440000000000001</v>
      </c>
      <c r="J806" s="13">
        <f>ROUND(H806*I806,2)</f>
        <v>226.72</v>
      </c>
    </row>
    <row r="807" spans="1:10" ht="40.799999999999997" x14ac:dyDescent="0.3">
      <c r="A807" s="14"/>
      <c r="B807" s="14"/>
      <c r="C807" s="14"/>
      <c r="D807" s="15" t="s">
        <v>1140</v>
      </c>
      <c r="E807" s="14"/>
      <c r="F807" s="14"/>
      <c r="G807" s="14"/>
      <c r="H807" s="14"/>
      <c r="I807" s="14"/>
      <c r="J807" s="14"/>
    </row>
    <row r="808" spans="1:10" ht="20.399999999999999" x14ac:dyDescent="0.3">
      <c r="A808" s="10" t="s">
        <v>1141</v>
      </c>
      <c r="B808" s="10" t="s">
        <v>19</v>
      </c>
      <c r="C808" s="10" t="s">
        <v>30</v>
      </c>
      <c r="D808" s="22" t="s">
        <v>1142</v>
      </c>
      <c r="E808" s="11">
        <v>220</v>
      </c>
      <c r="F808" s="12">
        <v>17.23</v>
      </c>
      <c r="G808" s="13">
        <f>ROUND(E808*F808,2)</f>
        <v>3790.6</v>
      </c>
      <c r="H808" s="11">
        <v>220</v>
      </c>
      <c r="I808" s="12">
        <v>17.23</v>
      </c>
      <c r="J808" s="13">
        <f>ROUND(H808*I808,2)</f>
        <v>3790.6</v>
      </c>
    </row>
    <row r="809" spans="1:10" ht="51" x14ac:dyDescent="0.3">
      <c r="A809" s="14"/>
      <c r="B809" s="14"/>
      <c r="C809" s="14"/>
      <c r="D809" s="15" t="s">
        <v>1143</v>
      </c>
      <c r="E809" s="14"/>
      <c r="F809" s="14"/>
      <c r="G809" s="14"/>
      <c r="H809" s="14"/>
      <c r="I809" s="14"/>
      <c r="J809" s="14"/>
    </row>
    <row r="810" spans="1:10" ht="20.399999999999999" x14ac:dyDescent="0.3">
      <c r="A810" s="10" t="s">
        <v>1144</v>
      </c>
      <c r="B810" s="10" t="s">
        <v>19</v>
      </c>
      <c r="C810" s="10" t="s">
        <v>30</v>
      </c>
      <c r="D810" s="22" t="s">
        <v>1145</v>
      </c>
      <c r="E810" s="11">
        <v>12</v>
      </c>
      <c r="F810" s="12">
        <v>14.26</v>
      </c>
      <c r="G810" s="13">
        <f>ROUND(E810*F810,2)</f>
        <v>171.12</v>
      </c>
      <c r="H810" s="11">
        <v>12</v>
      </c>
      <c r="I810" s="12">
        <v>14.26</v>
      </c>
      <c r="J810" s="13">
        <f>ROUND(H810*I810,2)</f>
        <v>171.12</v>
      </c>
    </row>
    <row r="811" spans="1:10" ht="20.399999999999999" x14ac:dyDescent="0.3">
      <c r="A811" s="14"/>
      <c r="B811" s="14"/>
      <c r="C811" s="14"/>
      <c r="D811" s="15" t="s">
        <v>1146</v>
      </c>
      <c r="E811" s="14"/>
      <c r="F811" s="14"/>
      <c r="G811" s="14"/>
      <c r="H811" s="14"/>
      <c r="I811" s="14"/>
      <c r="J811" s="14"/>
    </row>
    <row r="812" spans="1:10" ht="20.399999999999999" x14ac:dyDescent="0.3">
      <c r="A812" s="10" t="s">
        <v>1147</v>
      </c>
      <c r="B812" s="10" t="s">
        <v>19</v>
      </c>
      <c r="C812" s="10" t="s">
        <v>30</v>
      </c>
      <c r="D812" s="22" t="s">
        <v>1148</v>
      </c>
      <c r="E812" s="11">
        <v>251</v>
      </c>
      <c r="F812" s="12">
        <v>8.41</v>
      </c>
      <c r="G812" s="13">
        <f>ROUND(E812*F812,2)</f>
        <v>2110.91</v>
      </c>
      <c r="H812" s="11">
        <v>251</v>
      </c>
      <c r="I812" s="12">
        <v>8.41</v>
      </c>
      <c r="J812" s="13">
        <f>ROUND(H812*I812,2)</f>
        <v>2110.91</v>
      </c>
    </row>
    <row r="813" spans="1:10" ht="30.6" x14ac:dyDescent="0.3">
      <c r="A813" s="14"/>
      <c r="B813" s="14"/>
      <c r="C813" s="14"/>
      <c r="D813" s="15" t="s">
        <v>1149</v>
      </c>
      <c r="E813" s="14"/>
      <c r="F813" s="14"/>
      <c r="G813" s="14"/>
      <c r="H813" s="14"/>
      <c r="I813" s="14"/>
      <c r="J813" s="14"/>
    </row>
    <row r="814" spans="1:10" ht="20.399999999999999" x14ac:dyDescent="0.3">
      <c r="A814" s="10" t="s">
        <v>1150</v>
      </c>
      <c r="B814" s="10" t="s">
        <v>19</v>
      </c>
      <c r="C814" s="10" t="s">
        <v>30</v>
      </c>
      <c r="D814" s="22" t="s">
        <v>1151</v>
      </c>
      <c r="E814" s="11">
        <v>251</v>
      </c>
      <c r="F814" s="12">
        <v>10.3</v>
      </c>
      <c r="G814" s="13">
        <f>ROUND(E814*F814,2)</f>
        <v>2585.3000000000002</v>
      </c>
      <c r="H814" s="11">
        <v>251</v>
      </c>
      <c r="I814" s="12">
        <v>10.3</v>
      </c>
      <c r="J814" s="13">
        <f>ROUND(H814*I814,2)</f>
        <v>2585.3000000000002</v>
      </c>
    </row>
    <row r="815" spans="1:10" ht="30.6" x14ac:dyDescent="0.3">
      <c r="A815" s="14"/>
      <c r="B815" s="14"/>
      <c r="C815" s="14"/>
      <c r="D815" s="15" t="s">
        <v>1152</v>
      </c>
      <c r="E815" s="14"/>
      <c r="F815" s="14"/>
      <c r="G815" s="14"/>
      <c r="H815" s="14"/>
      <c r="I815" s="14"/>
      <c r="J815" s="14"/>
    </row>
    <row r="816" spans="1:10" ht="20.399999999999999" x14ac:dyDescent="0.3">
      <c r="A816" s="10" t="s">
        <v>1153</v>
      </c>
      <c r="B816" s="10" t="s">
        <v>19</v>
      </c>
      <c r="C816" s="10" t="s">
        <v>47</v>
      </c>
      <c r="D816" s="22" t="s">
        <v>1154</v>
      </c>
      <c r="E816" s="11">
        <v>6685</v>
      </c>
      <c r="F816" s="12">
        <v>1.56</v>
      </c>
      <c r="G816" s="13">
        <f>ROUND(E816*F816,2)</f>
        <v>10428.6</v>
      </c>
      <c r="H816" s="11">
        <v>6685</v>
      </c>
      <c r="I816" s="12">
        <v>1.28</v>
      </c>
      <c r="J816" s="13">
        <f>ROUND(H816*I816,2)</f>
        <v>8556.7999999999993</v>
      </c>
    </row>
    <row r="817" spans="1:10" ht="61.2" x14ac:dyDescent="0.3">
      <c r="A817" s="14"/>
      <c r="B817" s="14"/>
      <c r="C817" s="14"/>
      <c r="D817" s="15" t="s">
        <v>1155</v>
      </c>
      <c r="E817" s="14"/>
      <c r="F817" s="14"/>
      <c r="G817" s="14"/>
      <c r="H817" s="14"/>
      <c r="I817" s="14"/>
      <c r="J817" s="14"/>
    </row>
    <row r="818" spans="1:10" ht="20.399999999999999" x14ac:dyDescent="0.3">
      <c r="A818" s="10" t="s">
        <v>1156</v>
      </c>
      <c r="B818" s="10" t="s">
        <v>19</v>
      </c>
      <c r="C818" s="10" t="s">
        <v>47</v>
      </c>
      <c r="D818" s="22" t="s">
        <v>1157</v>
      </c>
      <c r="E818" s="11">
        <v>4520</v>
      </c>
      <c r="F818" s="12">
        <v>1.0900000000000001</v>
      </c>
      <c r="G818" s="13">
        <f>ROUND(E818*F818,2)</f>
        <v>4926.8</v>
      </c>
      <c r="H818" s="11">
        <v>4520</v>
      </c>
      <c r="I818" s="12">
        <v>1.48</v>
      </c>
      <c r="J818" s="13">
        <f>ROUND(H818*I818,2)</f>
        <v>6689.6</v>
      </c>
    </row>
    <row r="819" spans="1:10" ht="51" x14ac:dyDescent="0.3">
      <c r="A819" s="14"/>
      <c r="B819" s="14"/>
      <c r="C819" s="14"/>
      <c r="D819" s="15" t="s">
        <v>1158</v>
      </c>
      <c r="E819" s="14"/>
      <c r="F819" s="14"/>
      <c r="G819" s="14"/>
      <c r="H819" s="14"/>
      <c r="I819" s="14"/>
      <c r="J819" s="14"/>
    </row>
    <row r="820" spans="1:10" ht="20.399999999999999" x14ac:dyDescent="0.3">
      <c r="A820" s="10" t="s">
        <v>1027</v>
      </c>
      <c r="B820" s="10" t="s">
        <v>19</v>
      </c>
      <c r="C820" s="10" t="s">
        <v>47</v>
      </c>
      <c r="D820" s="22" t="s">
        <v>1028</v>
      </c>
      <c r="E820" s="11">
        <v>890</v>
      </c>
      <c r="F820" s="12">
        <v>2.97</v>
      </c>
      <c r="G820" s="13">
        <f>ROUND(E820*F820,2)</f>
        <v>2643.3</v>
      </c>
      <c r="H820" s="11">
        <v>890</v>
      </c>
      <c r="I820" s="12">
        <v>3.72</v>
      </c>
      <c r="J820" s="13">
        <f>ROUND(H820*I820,2)</f>
        <v>3310.8</v>
      </c>
    </row>
    <row r="821" spans="1:10" ht="61.2" x14ac:dyDescent="0.3">
      <c r="A821" s="14"/>
      <c r="B821" s="14"/>
      <c r="C821" s="14"/>
      <c r="D821" s="15" t="s">
        <v>1029</v>
      </c>
      <c r="E821" s="14"/>
      <c r="F821" s="14"/>
      <c r="G821" s="14"/>
      <c r="H821" s="14"/>
      <c r="I821" s="14"/>
      <c r="J821" s="14"/>
    </row>
    <row r="822" spans="1:10" ht="20.399999999999999" x14ac:dyDescent="0.3">
      <c r="A822" s="10" t="s">
        <v>1030</v>
      </c>
      <c r="B822" s="10" t="s">
        <v>19</v>
      </c>
      <c r="C822" s="10" t="s">
        <v>30</v>
      </c>
      <c r="D822" s="22" t="s">
        <v>1031</v>
      </c>
      <c r="E822" s="11">
        <v>250</v>
      </c>
      <c r="F822" s="12">
        <v>13.47</v>
      </c>
      <c r="G822" s="13">
        <f>ROUND(E822*F822,2)</f>
        <v>3367.5</v>
      </c>
      <c r="H822" s="11">
        <v>250</v>
      </c>
      <c r="I822" s="12">
        <v>10.28</v>
      </c>
      <c r="J822" s="13">
        <f>ROUND(H822*I822,2)</f>
        <v>2570</v>
      </c>
    </row>
    <row r="823" spans="1:10" ht="30.6" x14ac:dyDescent="0.3">
      <c r="A823" s="14"/>
      <c r="B823" s="14"/>
      <c r="C823" s="14"/>
      <c r="D823" s="15" t="s">
        <v>1032</v>
      </c>
      <c r="E823" s="14"/>
      <c r="F823" s="14"/>
      <c r="G823" s="14"/>
      <c r="H823" s="14"/>
      <c r="I823" s="14"/>
      <c r="J823" s="14"/>
    </row>
    <row r="824" spans="1:10" x14ac:dyDescent="0.3">
      <c r="A824" s="10" t="s">
        <v>1159</v>
      </c>
      <c r="B824" s="10" t="s">
        <v>19</v>
      </c>
      <c r="C824" s="10" t="s">
        <v>30</v>
      </c>
      <c r="D824" s="22" t="s">
        <v>1160</v>
      </c>
      <c r="E824" s="11">
        <v>251</v>
      </c>
      <c r="F824" s="12">
        <v>8.58</v>
      </c>
      <c r="G824" s="13">
        <f>ROUND(E824*F824,2)</f>
        <v>2153.58</v>
      </c>
      <c r="H824" s="11">
        <v>251</v>
      </c>
      <c r="I824" s="12">
        <v>8.58</v>
      </c>
      <c r="J824" s="13">
        <f>ROUND(H824*I824,2)</f>
        <v>2153.58</v>
      </c>
    </row>
    <row r="825" spans="1:10" ht="30.6" x14ac:dyDescent="0.3">
      <c r="A825" s="14"/>
      <c r="B825" s="14"/>
      <c r="C825" s="14"/>
      <c r="D825" s="15" t="s">
        <v>1161</v>
      </c>
      <c r="E825" s="14"/>
      <c r="F825" s="14"/>
      <c r="G825" s="14"/>
      <c r="H825" s="14"/>
      <c r="I825" s="14"/>
      <c r="J825" s="14"/>
    </row>
    <row r="826" spans="1:10" ht="20.399999999999999" x14ac:dyDescent="0.3">
      <c r="A826" s="10" t="s">
        <v>1162</v>
      </c>
      <c r="B826" s="10" t="s">
        <v>19</v>
      </c>
      <c r="C826" s="10" t="s">
        <v>30</v>
      </c>
      <c r="D826" s="22" t="s">
        <v>1163</v>
      </c>
      <c r="E826" s="11">
        <v>251</v>
      </c>
      <c r="F826" s="12">
        <v>14.98</v>
      </c>
      <c r="G826" s="13">
        <f>ROUND(E826*F826,2)</f>
        <v>3759.98</v>
      </c>
      <c r="H826" s="11">
        <v>251</v>
      </c>
      <c r="I826" s="12">
        <v>14.33</v>
      </c>
      <c r="J826" s="13">
        <f>ROUND(H826*I826,2)</f>
        <v>3596.83</v>
      </c>
    </row>
    <row r="827" spans="1:10" ht="40.799999999999997" x14ac:dyDescent="0.3">
      <c r="A827" s="14"/>
      <c r="B827" s="14"/>
      <c r="C827" s="14"/>
      <c r="D827" s="15" t="s">
        <v>1164</v>
      </c>
      <c r="E827" s="14"/>
      <c r="F827" s="14"/>
      <c r="G827" s="14"/>
      <c r="H827" s="14"/>
      <c r="I827" s="14"/>
      <c r="J827" s="14"/>
    </row>
    <row r="828" spans="1:10" ht="20.399999999999999" x14ac:dyDescent="0.3">
      <c r="A828" s="10" t="s">
        <v>1165</v>
      </c>
      <c r="B828" s="10" t="s">
        <v>19</v>
      </c>
      <c r="C828" s="10" t="s">
        <v>30</v>
      </c>
      <c r="D828" s="22" t="s">
        <v>582</v>
      </c>
      <c r="E828" s="11">
        <v>1</v>
      </c>
      <c r="F828" s="12">
        <v>1250</v>
      </c>
      <c r="G828" s="13">
        <f>ROUND(E828*F828,2)</f>
        <v>1250</v>
      </c>
      <c r="H828" s="11">
        <v>1</v>
      </c>
      <c r="I828" s="12">
        <v>1250</v>
      </c>
      <c r="J828" s="13">
        <f>ROUND(H828*I828,2)</f>
        <v>1250</v>
      </c>
    </row>
    <row r="829" spans="1:10" ht="102" x14ac:dyDescent="0.3">
      <c r="A829" s="14"/>
      <c r="B829" s="14"/>
      <c r="C829" s="14"/>
      <c r="D829" s="15" t="s">
        <v>561</v>
      </c>
      <c r="E829" s="14"/>
      <c r="F829" s="14"/>
      <c r="G829" s="14"/>
      <c r="H829" s="14"/>
      <c r="I829" s="14"/>
      <c r="J829" s="14"/>
    </row>
    <row r="830" spans="1:10" x14ac:dyDescent="0.3">
      <c r="A830" s="14"/>
      <c r="B830" s="14"/>
      <c r="C830" s="14"/>
      <c r="D830" s="23" t="s">
        <v>1166</v>
      </c>
      <c r="E830" s="11">
        <v>1</v>
      </c>
      <c r="F830" s="9">
        <f>G796+G798+G800+G802+G804+G806+G808+G810+G812+G814+G816+G818+G820+G822+G824+G826+G828</f>
        <v>41266.870000000003</v>
      </c>
      <c r="G830" s="9">
        <f>ROUND(F830*E830,2)</f>
        <v>41266.870000000003</v>
      </c>
      <c r="H830" s="11">
        <v>1</v>
      </c>
      <c r="I830" s="12">
        <v>40864.239999999998</v>
      </c>
      <c r="J830" s="9">
        <f>ROUND(I830*H830,2)</f>
        <v>40864.239999999998</v>
      </c>
    </row>
    <row r="831" spans="1:10" ht="0.9" customHeight="1" x14ac:dyDescent="0.3">
      <c r="A831" s="17"/>
      <c r="B831" s="17"/>
      <c r="C831" s="17"/>
      <c r="D831" s="24"/>
      <c r="E831" s="17"/>
      <c r="F831" s="17"/>
      <c r="G831" s="17"/>
      <c r="H831" s="17"/>
      <c r="I831" s="17"/>
      <c r="J831" s="17"/>
    </row>
    <row r="832" spans="1:10" x14ac:dyDescent="0.3">
      <c r="A832" s="18" t="s">
        <v>1167</v>
      </c>
      <c r="B832" s="18" t="s">
        <v>15</v>
      </c>
      <c r="C832" s="18" t="s">
        <v>16</v>
      </c>
      <c r="D832" s="25" t="s">
        <v>1168</v>
      </c>
      <c r="E832" s="19">
        <f t="shared" ref="E832:J832" si="48">E845</f>
        <v>1</v>
      </c>
      <c r="F832" s="9">
        <f t="shared" si="48"/>
        <v>999.71999999999991</v>
      </c>
      <c r="G832" s="9">
        <f t="shared" si="48"/>
        <v>999.72</v>
      </c>
      <c r="H832" s="19">
        <f t="shared" si="48"/>
        <v>1</v>
      </c>
      <c r="I832" s="9">
        <f t="shared" si="48"/>
        <v>1167</v>
      </c>
      <c r="J832" s="9">
        <f t="shared" si="48"/>
        <v>1167</v>
      </c>
    </row>
    <row r="833" spans="1:10" ht="20.399999999999999" x14ac:dyDescent="0.3">
      <c r="A833" s="10" t="s">
        <v>1169</v>
      </c>
      <c r="B833" s="10" t="s">
        <v>19</v>
      </c>
      <c r="C833" s="10" t="s">
        <v>47</v>
      </c>
      <c r="D833" s="22" t="s">
        <v>1170</v>
      </c>
      <c r="E833" s="11">
        <v>160</v>
      </c>
      <c r="F833" s="12">
        <v>0.97</v>
      </c>
      <c r="G833" s="13">
        <f>ROUND(E833*F833,2)</f>
        <v>155.19999999999999</v>
      </c>
      <c r="H833" s="11">
        <v>160</v>
      </c>
      <c r="I833" s="12">
        <v>0.97</v>
      </c>
      <c r="J833" s="13">
        <f>ROUND(H833*I833,2)</f>
        <v>155.19999999999999</v>
      </c>
    </row>
    <row r="834" spans="1:10" ht="30.6" x14ac:dyDescent="0.3">
      <c r="A834" s="14"/>
      <c r="B834" s="14"/>
      <c r="C834" s="14"/>
      <c r="D834" s="15" t="s">
        <v>1171</v>
      </c>
      <c r="E834" s="14"/>
      <c r="F834" s="14"/>
      <c r="G834" s="14"/>
      <c r="H834" s="14"/>
      <c r="I834" s="14"/>
      <c r="J834" s="14"/>
    </row>
    <row r="835" spans="1:10" ht="20.399999999999999" x14ac:dyDescent="0.3">
      <c r="A835" s="10" t="s">
        <v>1172</v>
      </c>
      <c r="B835" s="10" t="s">
        <v>19</v>
      </c>
      <c r="C835" s="10" t="s">
        <v>30</v>
      </c>
      <c r="D835" s="22" t="s">
        <v>1173</v>
      </c>
      <c r="E835" s="11">
        <v>4</v>
      </c>
      <c r="F835" s="12">
        <v>7.26</v>
      </c>
      <c r="G835" s="13">
        <f>ROUND(E835*F835,2)</f>
        <v>29.04</v>
      </c>
      <c r="H835" s="11">
        <v>4</v>
      </c>
      <c r="I835" s="12">
        <v>7.26</v>
      </c>
      <c r="J835" s="13">
        <f>ROUND(H835*I835,2)</f>
        <v>29.04</v>
      </c>
    </row>
    <row r="836" spans="1:10" ht="20.399999999999999" x14ac:dyDescent="0.3">
      <c r="A836" s="14"/>
      <c r="B836" s="14"/>
      <c r="C836" s="14"/>
      <c r="D836" s="15" t="s">
        <v>1174</v>
      </c>
      <c r="E836" s="14"/>
      <c r="F836" s="14"/>
      <c r="G836" s="14"/>
      <c r="H836" s="14"/>
      <c r="I836" s="14"/>
      <c r="J836" s="14"/>
    </row>
    <row r="837" spans="1:10" ht="20.399999999999999" x14ac:dyDescent="0.3">
      <c r="A837" s="10" t="s">
        <v>1175</v>
      </c>
      <c r="B837" s="10" t="s">
        <v>19</v>
      </c>
      <c r="C837" s="10" t="s">
        <v>30</v>
      </c>
      <c r="D837" s="22" t="s">
        <v>1176</v>
      </c>
      <c r="E837" s="11">
        <v>4</v>
      </c>
      <c r="F837" s="12">
        <v>6.98</v>
      </c>
      <c r="G837" s="13">
        <f>ROUND(E837*F837,2)</f>
        <v>27.92</v>
      </c>
      <c r="H837" s="11">
        <v>4</v>
      </c>
      <c r="I837" s="12">
        <v>6.98</v>
      </c>
      <c r="J837" s="13">
        <f>ROUND(H837*I837,2)</f>
        <v>27.92</v>
      </c>
    </row>
    <row r="838" spans="1:10" ht="30.6" x14ac:dyDescent="0.3">
      <c r="A838" s="14"/>
      <c r="B838" s="14"/>
      <c r="C838" s="14"/>
      <c r="D838" s="15" t="s">
        <v>1177</v>
      </c>
      <c r="E838" s="14"/>
      <c r="F838" s="14"/>
      <c r="G838" s="14"/>
      <c r="H838" s="14"/>
      <c r="I838" s="14"/>
      <c r="J838" s="14"/>
    </row>
    <row r="839" spans="1:10" ht="20.399999999999999" x14ac:dyDescent="0.3">
      <c r="A839" s="10" t="s">
        <v>1178</v>
      </c>
      <c r="B839" s="10" t="s">
        <v>19</v>
      </c>
      <c r="C839" s="10" t="s">
        <v>47</v>
      </c>
      <c r="D839" s="22" t="s">
        <v>1179</v>
      </c>
      <c r="E839" s="11">
        <v>80</v>
      </c>
      <c r="F839" s="12">
        <v>8.31</v>
      </c>
      <c r="G839" s="13">
        <f>ROUND(E839*F839,2)</f>
        <v>664.8</v>
      </c>
      <c r="H839" s="11">
        <v>80</v>
      </c>
      <c r="I839" s="12">
        <v>10.72</v>
      </c>
      <c r="J839" s="13">
        <f>ROUND(H839*I839,2)</f>
        <v>857.6</v>
      </c>
    </row>
    <row r="840" spans="1:10" ht="40.799999999999997" x14ac:dyDescent="0.3">
      <c r="A840" s="14"/>
      <c r="B840" s="14"/>
      <c r="C840" s="14"/>
      <c r="D840" s="15" t="s">
        <v>1180</v>
      </c>
      <c r="E840" s="14"/>
      <c r="F840" s="14"/>
      <c r="G840" s="14"/>
      <c r="H840" s="14"/>
      <c r="I840" s="14"/>
      <c r="J840" s="14"/>
    </row>
    <row r="841" spans="1:10" ht="20.399999999999999" x14ac:dyDescent="0.3">
      <c r="A841" s="10" t="s">
        <v>1030</v>
      </c>
      <c r="B841" s="10" t="s">
        <v>19</v>
      </c>
      <c r="C841" s="10" t="s">
        <v>30</v>
      </c>
      <c r="D841" s="22" t="s">
        <v>1031</v>
      </c>
      <c r="E841" s="11">
        <v>8</v>
      </c>
      <c r="F841" s="12">
        <v>13.47</v>
      </c>
      <c r="G841" s="13">
        <f>ROUND(E841*F841,2)</f>
        <v>107.76</v>
      </c>
      <c r="H841" s="11">
        <v>8</v>
      </c>
      <c r="I841" s="12">
        <v>10.28</v>
      </c>
      <c r="J841" s="13">
        <f>ROUND(H841*I841,2)</f>
        <v>82.24</v>
      </c>
    </row>
    <row r="842" spans="1:10" ht="30.6" x14ac:dyDescent="0.3">
      <c r="A842" s="14"/>
      <c r="B842" s="14"/>
      <c r="C842" s="14"/>
      <c r="D842" s="15" t="s">
        <v>1032</v>
      </c>
      <c r="E842" s="14"/>
      <c r="F842" s="14"/>
      <c r="G842" s="14"/>
      <c r="H842" s="14"/>
      <c r="I842" s="14"/>
      <c r="J842" s="14"/>
    </row>
    <row r="843" spans="1:10" ht="20.399999999999999" x14ac:dyDescent="0.3">
      <c r="A843" s="10" t="s">
        <v>1181</v>
      </c>
      <c r="B843" s="10" t="s">
        <v>19</v>
      </c>
      <c r="C843" s="10" t="s">
        <v>30</v>
      </c>
      <c r="D843" s="22" t="s">
        <v>582</v>
      </c>
      <c r="E843" s="11">
        <v>1</v>
      </c>
      <c r="F843" s="12">
        <v>15</v>
      </c>
      <c r="G843" s="13">
        <f>ROUND(E843*F843,2)</f>
        <v>15</v>
      </c>
      <c r="H843" s="11">
        <v>1</v>
      </c>
      <c r="I843" s="12">
        <v>15</v>
      </c>
      <c r="J843" s="13">
        <f>ROUND(H843*I843,2)</f>
        <v>15</v>
      </c>
    </row>
    <row r="844" spans="1:10" ht="102" x14ac:dyDescent="0.3">
      <c r="A844" s="14"/>
      <c r="B844" s="14"/>
      <c r="C844" s="14"/>
      <c r="D844" s="15" t="s">
        <v>561</v>
      </c>
      <c r="E844" s="14"/>
      <c r="F844" s="14"/>
      <c r="G844" s="14"/>
      <c r="H844" s="14"/>
      <c r="I844" s="14"/>
      <c r="J844" s="14"/>
    </row>
    <row r="845" spans="1:10" x14ac:dyDescent="0.3">
      <c r="A845" s="14"/>
      <c r="B845" s="14"/>
      <c r="C845" s="14"/>
      <c r="D845" s="23" t="s">
        <v>1182</v>
      </c>
      <c r="E845" s="11">
        <v>1</v>
      </c>
      <c r="F845" s="9">
        <f>G833+G835+G837+G839+G841+G843</f>
        <v>999.71999999999991</v>
      </c>
      <c r="G845" s="9">
        <f>ROUND(F845*E845,2)</f>
        <v>999.72</v>
      </c>
      <c r="H845" s="11">
        <v>1</v>
      </c>
      <c r="I845" s="12">
        <v>1167</v>
      </c>
      <c r="J845" s="9">
        <f>ROUND(I845*H845,2)</f>
        <v>1167</v>
      </c>
    </row>
    <row r="846" spans="1:10" ht="0.9" customHeight="1" x14ac:dyDescent="0.3">
      <c r="A846" s="17"/>
      <c r="B846" s="17"/>
      <c r="C846" s="17"/>
      <c r="D846" s="24"/>
      <c r="E846" s="17"/>
      <c r="F846" s="17"/>
      <c r="G846" s="17"/>
      <c r="H846" s="17"/>
      <c r="I846" s="17"/>
      <c r="J846" s="17"/>
    </row>
    <row r="847" spans="1:10" x14ac:dyDescent="0.3">
      <c r="A847" s="18" t="s">
        <v>1183</v>
      </c>
      <c r="B847" s="18" t="s">
        <v>15</v>
      </c>
      <c r="C847" s="18" t="s">
        <v>16</v>
      </c>
      <c r="D847" s="25" t="s">
        <v>1184</v>
      </c>
      <c r="E847" s="19">
        <f t="shared" ref="E847:J847" si="49">E850</f>
        <v>1</v>
      </c>
      <c r="F847" s="9">
        <f t="shared" si="49"/>
        <v>5049.6499999999996</v>
      </c>
      <c r="G847" s="9">
        <f t="shared" si="49"/>
        <v>5049.6499999999996</v>
      </c>
      <c r="H847" s="19">
        <f t="shared" si="49"/>
        <v>1</v>
      </c>
      <c r="I847" s="9">
        <f t="shared" si="49"/>
        <v>5049.5200000000004</v>
      </c>
      <c r="J847" s="9">
        <f t="shared" si="49"/>
        <v>5049.5200000000004</v>
      </c>
    </row>
    <row r="848" spans="1:10" ht="20.399999999999999" x14ac:dyDescent="0.3">
      <c r="A848" s="10" t="s">
        <v>1185</v>
      </c>
      <c r="B848" s="10" t="s">
        <v>19</v>
      </c>
      <c r="C848" s="10" t="s">
        <v>30</v>
      </c>
      <c r="D848" s="22" t="s">
        <v>1186</v>
      </c>
      <c r="E848" s="11">
        <v>1</v>
      </c>
      <c r="F848" s="12">
        <v>5049.6499999999996</v>
      </c>
      <c r="G848" s="13">
        <f>ROUND(E848*F848,2)</f>
        <v>5049.6499999999996</v>
      </c>
      <c r="H848" s="11">
        <v>1</v>
      </c>
      <c r="I848" s="12">
        <v>5049.5200000000004</v>
      </c>
      <c r="J848" s="13">
        <f>ROUND(H848*I848,2)</f>
        <v>5049.5200000000004</v>
      </c>
    </row>
    <row r="849" spans="1:10" ht="112.2" x14ac:dyDescent="0.3">
      <c r="A849" s="14"/>
      <c r="B849" s="14"/>
      <c r="C849" s="14"/>
      <c r="D849" s="15" t="s">
        <v>1187</v>
      </c>
      <c r="E849" s="14"/>
      <c r="F849" s="14"/>
      <c r="G849" s="14"/>
      <c r="H849" s="14"/>
      <c r="I849" s="14"/>
      <c r="J849" s="14"/>
    </row>
    <row r="850" spans="1:10" x14ac:dyDescent="0.3">
      <c r="A850" s="14"/>
      <c r="B850" s="14"/>
      <c r="C850" s="14"/>
      <c r="D850" s="23" t="s">
        <v>1188</v>
      </c>
      <c r="E850" s="11">
        <v>1</v>
      </c>
      <c r="F850" s="9">
        <f>G848</f>
        <v>5049.6499999999996</v>
      </c>
      <c r="G850" s="9">
        <f>ROUND(F850*E850,2)</f>
        <v>5049.6499999999996</v>
      </c>
      <c r="H850" s="11">
        <v>1</v>
      </c>
      <c r="I850" s="12">
        <v>5049.5200000000004</v>
      </c>
      <c r="J850" s="9">
        <f>ROUND(I850*H850,2)</f>
        <v>5049.5200000000004</v>
      </c>
    </row>
    <row r="851" spans="1:10" ht="0.9" customHeight="1" x14ac:dyDescent="0.3">
      <c r="A851" s="17"/>
      <c r="B851" s="17"/>
      <c r="C851" s="17"/>
      <c r="D851" s="24"/>
      <c r="E851" s="17"/>
      <c r="F851" s="17"/>
      <c r="G851" s="17"/>
      <c r="H851" s="17"/>
      <c r="I851" s="17"/>
      <c r="J851" s="17"/>
    </row>
    <row r="852" spans="1:10" x14ac:dyDescent="0.3">
      <c r="A852" s="18" t="s">
        <v>1189</v>
      </c>
      <c r="B852" s="18" t="s">
        <v>15</v>
      </c>
      <c r="C852" s="18" t="s">
        <v>16</v>
      </c>
      <c r="D852" s="25" t="s">
        <v>1190</v>
      </c>
      <c r="E852" s="19">
        <f t="shared" ref="E852:J852" si="50">E912</f>
        <v>1</v>
      </c>
      <c r="F852" s="9">
        <f t="shared" si="50"/>
        <v>11266.17</v>
      </c>
      <c r="G852" s="9">
        <f t="shared" si="50"/>
        <v>11266.17</v>
      </c>
      <c r="H852" s="19">
        <f t="shared" si="50"/>
        <v>1</v>
      </c>
      <c r="I852" s="9">
        <f t="shared" si="50"/>
        <v>9932.7099999999991</v>
      </c>
      <c r="J852" s="9">
        <f t="shared" si="50"/>
        <v>9932.7099999999991</v>
      </c>
    </row>
    <row r="853" spans="1:10" x14ac:dyDescent="0.3">
      <c r="A853" s="18" t="s">
        <v>1191</v>
      </c>
      <c r="B853" s="18" t="s">
        <v>15</v>
      </c>
      <c r="C853" s="18" t="s">
        <v>16</v>
      </c>
      <c r="D853" s="25" t="s">
        <v>1192</v>
      </c>
      <c r="E853" s="19">
        <f t="shared" ref="E853:J853" si="51">E884</f>
        <v>1</v>
      </c>
      <c r="F853" s="9">
        <f t="shared" si="51"/>
        <v>8783.19</v>
      </c>
      <c r="G853" s="9">
        <f t="shared" si="51"/>
        <v>8783.19</v>
      </c>
      <c r="H853" s="19">
        <f t="shared" si="51"/>
        <v>1</v>
      </c>
      <c r="I853" s="9">
        <f t="shared" si="51"/>
        <v>7610.28</v>
      </c>
      <c r="J853" s="9">
        <f t="shared" si="51"/>
        <v>7610.28</v>
      </c>
    </row>
    <row r="854" spans="1:10" ht="20.399999999999999" x14ac:dyDescent="0.3">
      <c r="A854" s="10" t="s">
        <v>1193</v>
      </c>
      <c r="B854" s="10" t="s">
        <v>19</v>
      </c>
      <c r="C854" s="10" t="s">
        <v>30</v>
      </c>
      <c r="D854" s="22" t="s">
        <v>1194</v>
      </c>
      <c r="E854" s="11">
        <v>1</v>
      </c>
      <c r="F854" s="12">
        <v>689.5</v>
      </c>
      <c r="G854" s="13">
        <f>ROUND(E854*F854,2)</f>
        <v>689.5</v>
      </c>
      <c r="H854" s="11">
        <v>1</v>
      </c>
      <c r="I854" s="12">
        <v>689.5</v>
      </c>
      <c r="J854" s="13">
        <f>ROUND(H854*I854,2)</f>
        <v>689.5</v>
      </c>
    </row>
    <row r="855" spans="1:10" ht="234.6" x14ac:dyDescent="0.3">
      <c r="A855" s="14"/>
      <c r="B855" s="14"/>
      <c r="C855" s="14"/>
      <c r="D855" s="15" t="s">
        <v>1195</v>
      </c>
      <c r="E855" s="14"/>
      <c r="F855" s="14"/>
      <c r="G855" s="14"/>
      <c r="H855" s="14"/>
      <c r="I855" s="14"/>
      <c r="J855" s="14"/>
    </row>
    <row r="856" spans="1:10" ht="20.399999999999999" x14ac:dyDescent="0.3">
      <c r="A856" s="10" t="s">
        <v>1196</v>
      </c>
      <c r="B856" s="10" t="s">
        <v>19</v>
      </c>
      <c r="C856" s="10" t="s">
        <v>30</v>
      </c>
      <c r="D856" s="22" t="s">
        <v>1197</v>
      </c>
      <c r="E856" s="11">
        <v>2</v>
      </c>
      <c r="F856" s="12">
        <v>48.21</v>
      </c>
      <c r="G856" s="13">
        <f>ROUND(E856*F856,2)</f>
        <v>96.42</v>
      </c>
      <c r="H856" s="11">
        <v>2</v>
      </c>
      <c r="I856" s="12">
        <v>27.07</v>
      </c>
      <c r="J856" s="13">
        <f>ROUND(H856*I856,2)</f>
        <v>54.14</v>
      </c>
    </row>
    <row r="857" spans="1:10" ht="30.6" x14ac:dyDescent="0.3">
      <c r="A857" s="14"/>
      <c r="B857" s="14"/>
      <c r="C857" s="14"/>
      <c r="D857" s="15" t="s">
        <v>1198</v>
      </c>
      <c r="E857" s="14"/>
      <c r="F857" s="14"/>
      <c r="G857" s="14"/>
      <c r="H857" s="14"/>
      <c r="I857" s="14"/>
      <c r="J857" s="14"/>
    </row>
    <row r="858" spans="1:10" ht="20.399999999999999" x14ac:dyDescent="0.3">
      <c r="A858" s="10" t="s">
        <v>1199</v>
      </c>
      <c r="B858" s="10" t="s">
        <v>19</v>
      </c>
      <c r="C858" s="10" t="s">
        <v>30</v>
      </c>
      <c r="D858" s="22" t="s">
        <v>1200</v>
      </c>
      <c r="E858" s="11">
        <v>2</v>
      </c>
      <c r="F858" s="12">
        <v>314.2</v>
      </c>
      <c r="G858" s="13">
        <f>ROUND(E858*F858,2)</f>
        <v>628.4</v>
      </c>
      <c r="H858" s="11">
        <v>2</v>
      </c>
      <c r="I858" s="12">
        <v>191.29</v>
      </c>
      <c r="J858" s="13">
        <f>ROUND(H858*I858,2)</f>
        <v>382.58</v>
      </c>
    </row>
    <row r="859" spans="1:10" ht="51" x14ac:dyDescent="0.3">
      <c r="A859" s="14"/>
      <c r="B859" s="14"/>
      <c r="C859" s="14"/>
      <c r="D859" s="15" t="s">
        <v>1201</v>
      </c>
      <c r="E859" s="14"/>
      <c r="F859" s="14"/>
      <c r="G859" s="14"/>
      <c r="H859" s="14"/>
      <c r="I859" s="14"/>
      <c r="J859" s="14"/>
    </row>
    <row r="860" spans="1:10" ht="20.399999999999999" x14ac:dyDescent="0.3">
      <c r="A860" s="10" t="s">
        <v>1202</v>
      </c>
      <c r="B860" s="10" t="s">
        <v>19</v>
      </c>
      <c r="C860" s="10" t="s">
        <v>30</v>
      </c>
      <c r="D860" s="22" t="s">
        <v>1203</v>
      </c>
      <c r="E860" s="11">
        <v>75</v>
      </c>
      <c r="F860" s="12">
        <v>51.23</v>
      </c>
      <c r="G860" s="13">
        <f>ROUND(E860*F860,2)</f>
        <v>3842.25</v>
      </c>
      <c r="H860" s="11">
        <v>75</v>
      </c>
      <c r="I860" s="12">
        <v>43.58</v>
      </c>
      <c r="J860" s="13">
        <f>ROUND(H860*I860,2)</f>
        <v>3268.5</v>
      </c>
    </row>
    <row r="861" spans="1:10" ht="81.599999999999994" x14ac:dyDescent="0.3">
      <c r="A861" s="14"/>
      <c r="B861" s="14"/>
      <c r="C861" s="14"/>
      <c r="D861" s="15" t="s">
        <v>1204</v>
      </c>
      <c r="E861" s="14"/>
      <c r="F861" s="14"/>
      <c r="G861" s="14"/>
      <c r="H861" s="14"/>
      <c r="I861" s="14"/>
      <c r="J861" s="14"/>
    </row>
    <row r="862" spans="1:10" ht="20.399999999999999" x14ac:dyDescent="0.3">
      <c r="A862" s="10" t="s">
        <v>1205</v>
      </c>
      <c r="B862" s="10" t="s">
        <v>19</v>
      </c>
      <c r="C862" s="10" t="s">
        <v>30</v>
      </c>
      <c r="D862" s="22" t="s">
        <v>1206</v>
      </c>
      <c r="E862" s="11">
        <v>6</v>
      </c>
      <c r="F862" s="12">
        <v>63.33</v>
      </c>
      <c r="G862" s="13">
        <f>ROUND(E862*F862,2)</f>
        <v>379.98</v>
      </c>
      <c r="H862" s="11">
        <v>6</v>
      </c>
      <c r="I862" s="12">
        <v>51.27</v>
      </c>
      <c r="J862" s="13">
        <f>ROUND(H862*I862,2)</f>
        <v>307.62</v>
      </c>
    </row>
    <row r="863" spans="1:10" ht="122.4" x14ac:dyDescent="0.3">
      <c r="A863" s="14"/>
      <c r="B863" s="14"/>
      <c r="C863" s="14"/>
      <c r="D863" s="15" t="s">
        <v>1207</v>
      </c>
      <c r="E863" s="14"/>
      <c r="F863" s="14"/>
      <c r="G863" s="14"/>
      <c r="H863" s="14"/>
      <c r="I863" s="14"/>
      <c r="J863" s="14"/>
    </row>
    <row r="864" spans="1:10" x14ac:dyDescent="0.3">
      <c r="A864" s="10" t="s">
        <v>1208</v>
      </c>
      <c r="B864" s="10" t="s">
        <v>19</v>
      </c>
      <c r="C864" s="10" t="s">
        <v>30</v>
      </c>
      <c r="D864" s="22" t="s">
        <v>1209</v>
      </c>
      <c r="E864" s="11">
        <v>2</v>
      </c>
      <c r="F864" s="12">
        <v>86.51</v>
      </c>
      <c r="G864" s="13">
        <f>ROUND(E864*F864,2)</f>
        <v>173.02</v>
      </c>
      <c r="H864" s="11">
        <v>2</v>
      </c>
      <c r="I864" s="12">
        <v>72.28</v>
      </c>
      <c r="J864" s="13">
        <f>ROUND(H864*I864,2)</f>
        <v>144.56</v>
      </c>
    </row>
    <row r="865" spans="1:10" ht="81.599999999999994" x14ac:dyDescent="0.3">
      <c r="A865" s="14"/>
      <c r="B865" s="14"/>
      <c r="C865" s="14"/>
      <c r="D865" s="15" t="s">
        <v>1210</v>
      </c>
      <c r="E865" s="14"/>
      <c r="F865" s="14"/>
      <c r="G865" s="14"/>
      <c r="H865" s="14"/>
      <c r="I865" s="14"/>
      <c r="J865" s="14"/>
    </row>
    <row r="866" spans="1:10" x14ac:dyDescent="0.3">
      <c r="A866" s="10" t="s">
        <v>1211</v>
      </c>
      <c r="B866" s="10" t="s">
        <v>19</v>
      </c>
      <c r="C866" s="10" t="s">
        <v>30</v>
      </c>
      <c r="D866" s="22" t="s">
        <v>1212</v>
      </c>
      <c r="E866" s="11">
        <v>2</v>
      </c>
      <c r="F866" s="12">
        <v>95.48</v>
      </c>
      <c r="G866" s="13">
        <f>ROUND(E866*F866,2)</f>
        <v>190.96</v>
      </c>
      <c r="H866" s="11">
        <v>2</v>
      </c>
      <c r="I866" s="12">
        <v>80.45</v>
      </c>
      <c r="J866" s="13">
        <f>ROUND(H866*I866,2)</f>
        <v>160.9</v>
      </c>
    </row>
    <row r="867" spans="1:10" ht="102" x14ac:dyDescent="0.3">
      <c r="A867" s="14"/>
      <c r="B867" s="14"/>
      <c r="C867" s="14"/>
      <c r="D867" s="15" t="s">
        <v>1213</v>
      </c>
      <c r="E867" s="14"/>
      <c r="F867" s="14"/>
      <c r="G867" s="14"/>
      <c r="H867" s="14"/>
      <c r="I867" s="14"/>
      <c r="J867" s="14"/>
    </row>
    <row r="868" spans="1:10" x14ac:dyDescent="0.3">
      <c r="A868" s="10" t="s">
        <v>1214</v>
      </c>
      <c r="B868" s="10" t="s">
        <v>19</v>
      </c>
      <c r="C868" s="10" t="s">
        <v>30</v>
      </c>
      <c r="D868" s="22" t="s">
        <v>1215</v>
      </c>
      <c r="E868" s="11">
        <v>2</v>
      </c>
      <c r="F868" s="12">
        <v>49.62</v>
      </c>
      <c r="G868" s="13">
        <f>ROUND(E868*F868,2)</f>
        <v>99.24</v>
      </c>
      <c r="H868" s="11">
        <v>2</v>
      </c>
      <c r="I868" s="12">
        <v>47.55</v>
      </c>
      <c r="J868" s="13">
        <f>ROUND(H868*I868,2)</f>
        <v>95.1</v>
      </c>
    </row>
    <row r="869" spans="1:10" ht="102" x14ac:dyDescent="0.3">
      <c r="A869" s="14"/>
      <c r="B869" s="14"/>
      <c r="C869" s="14"/>
      <c r="D869" s="15" t="s">
        <v>1216</v>
      </c>
      <c r="E869" s="14"/>
      <c r="F869" s="14"/>
      <c r="G869" s="14"/>
      <c r="H869" s="14"/>
      <c r="I869" s="14"/>
      <c r="J869" s="14"/>
    </row>
    <row r="870" spans="1:10" ht="20.399999999999999" x14ac:dyDescent="0.3">
      <c r="A870" s="10" t="s">
        <v>1217</v>
      </c>
      <c r="B870" s="10" t="s">
        <v>19</v>
      </c>
      <c r="C870" s="10" t="s">
        <v>47</v>
      </c>
      <c r="D870" s="22" t="s">
        <v>1218</v>
      </c>
      <c r="E870" s="11">
        <v>370</v>
      </c>
      <c r="F870" s="12">
        <v>0.67</v>
      </c>
      <c r="G870" s="13">
        <f>ROUND(E870*F870,2)</f>
        <v>247.9</v>
      </c>
      <c r="H870" s="11">
        <v>370</v>
      </c>
      <c r="I870" s="12">
        <v>0.67</v>
      </c>
      <c r="J870" s="13">
        <f>ROUND(H870*I870,2)</f>
        <v>247.9</v>
      </c>
    </row>
    <row r="871" spans="1:10" ht="20.399999999999999" x14ac:dyDescent="0.3">
      <c r="A871" s="14"/>
      <c r="B871" s="14"/>
      <c r="C871" s="14"/>
      <c r="D871" s="15" t="s">
        <v>1219</v>
      </c>
      <c r="E871" s="14"/>
      <c r="F871" s="14"/>
      <c r="G871" s="14"/>
      <c r="H871" s="14"/>
      <c r="I871" s="14"/>
      <c r="J871" s="14"/>
    </row>
    <row r="872" spans="1:10" x14ac:dyDescent="0.3">
      <c r="A872" s="10" t="s">
        <v>1220</v>
      </c>
      <c r="B872" s="10" t="s">
        <v>19</v>
      </c>
      <c r="C872" s="10" t="s">
        <v>47</v>
      </c>
      <c r="D872" s="22" t="s">
        <v>1221</v>
      </c>
      <c r="E872" s="11">
        <v>160</v>
      </c>
      <c r="F872" s="12">
        <v>1.58</v>
      </c>
      <c r="G872" s="13">
        <f>ROUND(E872*F872,2)</f>
        <v>252.8</v>
      </c>
      <c r="H872" s="11">
        <v>160</v>
      </c>
      <c r="I872" s="12">
        <v>2</v>
      </c>
      <c r="J872" s="13">
        <f>ROUND(H872*I872,2)</f>
        <v>320</v>
      </c>
    </row>
    <row r="873" spans="1:10" ht="51" x14ac:dyDescent="0.3">
      <c r="A873" s="14"/>
      <c r="B873" s="14"/>
      <c r="C873" s="14"/>
      <c r="D873" s="15" t="s">
        <v>1222</v>
      </c>
      <c r="E873" s="14"/>
      <c r="F873" s="14"/>
      <c r="G873" s="14"/>
      <c r="H873" s="14"/>
      <c r="I873" s="14"/>
      <c r="J873" s="14"/>
    </row>
    <row r="874" spans="1:10" ht="20.399999999999999" x14ac:dyDescent="0.3">
      <c r="A874" s="10" t="s">
        <v>1156</v>
      </c>
      <c r="B874" s="10" t="s">
        <v>19</v>
      </c>
      <c r="C874" s="10" t="s">
        <v>47</v>
      </c>
      <c r="D874" s="22" t="s">
        <v>1157</v>
      </c>
      <c r="E874" s="11">
        <v>490</v>
      </c>
      <c r="F874" s="12">
        <v>1.0900000000000001</v>
      </c>
      <c r="G874" s="13">
        <f>ROUND(E874*F874,2)</f>
        <v>534.1</v>
      </c>
      <c r="H874" s="11">
        <v>490</v>
      </c>
      <c r="I874" s="12">
        <v>1.48</v>
      </c>
      <c r="J874" s="13">
        <f>ROUND(H874*I874,2)</f>
        <v>725.2</v>
      </c>
    </row>
    <row r="875" spans="1:10" ht="51" x14ac:dyDescent="0.3">
      <c r="A875" s="14"/>
      <c r="B875" s="14"/>
      <c r="C875" s="14"/>
      <c r="D875" s="15" t="s">
        <v>1158</v>
      </c>
      <c r="E875" s="14"/>
      <c r="F875" s="14"/>
      <c r="G875" s="14"/>
      <c r="H875" s="14"/>
      <c r="I875" s="14"/>
      <c r="J875" s="14"/>
    </row>
    <row r="876" spans="1:10" ht="20.399999999999999" x14ac:dyDescent="0.3">
      <c r="A876" s="10" t="s">
        <v>1027</v>
      </c>
      <c r="B876" s="10" t="s">
        <v>19</v>
      </c>
      <c r="C876" s="10" t="s">
        <v>47</v>
      </c>
      <c r="D876" s="22" t="s">
        <v>1028</v>
      </c>
      <c r="E876" s="11">
        <v>40</v>
      </c>
      <c r="F876" s="12">
        <v>2.97</v>
      </c>
      <c r="G876" s="13">
        <f>ROUND(E876*F876,2)</f>
        <v>118.8</v>
      </c>
      <c r="H876" s="11">
        <v>40</v>
      </c>
      <c r="I876" s="12">
        <v>3.72</v>
      </c>
      <c r="J876" s="13">
        <f>ROUND(H876*I876,2)</f>
        <v>148.80000000000001</v>
      </c>
    </row>
    <row r="877" spans="1:10" ht="61.2" x14ac:dyDescent="0.3">
      <c r="A877" s="14"/>
      <c r="B877" s="14"/>
      <c r="C877" s="14"/>
      <c r="D877" s="15" t="s">
        <v>1029</v>
      </c>
      <c r="E877" s="14"/>
      <c r="F877" s="14"/>
      <c r="G877" s="14"/>
      <c r="H877" s="14"/>
      <c r="I877" s="14"/>
      <c r="J877" s="14"/>
    </row>
    <row r="878" spans="1:10" ht="20.399999999999999" x14ac:dyDescent="0.3">
      <c r="A878" s="10" t="s">
        <v>1030</v>
      </c>
      <c r="B878" s="10" t="s">
        <v>19</v>
      </c>
      <c r="C878" s="10" t="s">
        <v>30</v>
      </c>
      <c r="D878" s="22" t="s">
        <v>1031</v>
      </c>
      <c r="E878" s="11">
        <v>90</v>
      </c>
      <c r="F878" s="12">
        <v>13.47</v>
      </c>
      <c r="G878" s="13">
        <f>ROUND(E878*F878,2)</f>
        <v>1212.3</v>
      </c>
      <c r="H878" s="11">
        <v>90</v>
      </c>
      <c r="I878" s="12">
        <v>10.28</v>
      </c>
      <c r="J878" s="13">
        <f>ROUND(H878*I878,2)</f>
        <v>925.2</v>
      </c>
    </row>
    <row r="879" spans="1:10" ht="30.6" x14ac:dyDescent="0.3">
      <c r="A879" s="14"/>
      <c r="B879" s="14"/>
      <c r="C879" s="14"/>
      <c r="D879" s="15" t="s">
        <v>1032</v>
      </c>
      <c r="E879" s="14"/>
      <c r="F879" s="14"/>
      <c r="G879" s="14"/>
      <c r="H879" s="14"/>
      <c r="I879" s="14"/>
      <c r="J879" s="14"/>
    </row>
    <row r="880" spans="1:10" ht="30.6" x14ac:dyDescent="0.3">
      <c r="A880" s="10" t="s">
        <v>1223</v>
      </c>
      <c r="B880" s="10" t="s">
        <v>19</v>
      </c>
      <c r="C880" s="10" t="s">
        <v>30</v>
      </c>
      <c r="D880" s="22" t="s">
        <v>1224</v>
      </c>
      <c r="E880" s="11">
        <v>9</v>
      </c>
      <c r="F880" s="12">
        <v>12</v>
      </c>
      <c r="G880" s="13">
        <f>ROUND(E880*F880,2)</f>
        <v>108</v>
      </c>
      <c r="H880" s="11">
        <v>9</v>
      </c>
      <c r="I880" s="12">
        <v>6.68</v>
      </c>
      <c r="J880" s="13">
        <f>ROUND(H880*I880,2)</f>
        <v>60.12</v>
      </c>
    </row>
    <row r="881" spans="1:10" ht="51" x14ac:dyDescent="0.3">
      <c r="A881" s="14"/>
      <c r="B881" s="14"/>
      <c r="C881" s="14"/>
      <c r="D881" s="15" t="s">
        <v>1225</v>
      </c>
      <c r="E881" s="14"/>
      <c r="F881" s="14"/>
      <c r="G881" s="14"/>
      <c r="H881" s="14"/>
      <c r="I881" s="14"/>
      <c r="J881" s="14"/>
    </row>
    <row r="882" spans="1:10" ht="20.399999999999999" x14ac:dyDescent="0.3">
      <c r="A882" s="10" t="s">
        <v>1226</v>
      </c>
      <c r="B882" s="10" t="s">
        <v>19</v>
      </c>
      <c r="C882" s="10" t="s">
        <v>30</v>
      </c>
      <c r="D882" s="22" t="s">
        <v>1227</v>
      </c>
      <c r="E882" s="11">
        <v>12</v>
      </c>
      <c r="F882" s="12">
        <v>17.46</v>
      </c>
      <c r="G882" s="13">
        <f>ROUND(E882*F882,2)</f>
        <v>209.52</v>
      </c>
      <c r="H882" s="11">
        <v>12</v>
      </c>
      <c r="I882" s="12">
        <v>6.68</v>
      </c>
      <c r="J882" s="13">
        <f>ROUND(H882*I882,2)</f>
        <v>80.16</v>
      </c>
    </row>
    <row r="883" spans="1:10" ht="71.400000000000006" x14ac:dyDescent="0.3">
      <c r="A883" s="14"/>
      <c r="B883" s="14"/>
      <c r="C883" s="14"/>
      <c r="D883" s="15" t="s">
        <v>1228</v>
      </c>
      <c r="E883" s="14"/>
      <c r="F883" s="14"/>
      <c r="G883" s="14"/>
      <c r="H883" s="14"/>
      <c r="I883" s="14"/>
      <c r="J883" s="14"/>
    </row>
    <row r="884" spans="1:10" x14ac:dyDescent="0.3">
      <c r="A884" s="14"/>
      <c r="B884" s="14"/>
      <c r="C884" s="14"/>
      <c r="D884" s="23" t="s">
        <v>1229</v>
      </c>
      <c r="E884" s="11">
        <v>1</v>
      </c>
      <c r="F884" s="9">
        <f>G854+G856+G858+G860+G862+G864+G866+G868+G870+G872+G874+G876+G878+G880+G882</f>
        <v>8783.19</v>
      </c>
      <c r="G884" s="9">
        <f>ROUND(F884*E884,2)</f>
        <v>8783.19</v>
      </c>
      <c r="H884" s="11">
        <v>1</v>
      </c>
      <c r="I884" s="12">
        <v>7610.28</v>
      </c>
      <c r="J884" s="9">
        <f>ROUND(I884*H884,2)</f>
        <v>7610.28</v>
      </c>
    </row>
    <row r="885" spans="1:10" ht="0.9" customHeight="1" x14ac:dyDescent="0.3">
      <c r="A885" s="17"/>
      <c r="B885" s="17"/>
      <c r="C885" s="17"/>
      <c r="D885" s="24"/>
      <c r="E885" s="17"/>
      <c r="F885" s="17"/>
      <c r="G885" s="17"/>
      <c r="H885" s="17"/>
      <c r="I885" s="17"/>
      <c r="J885" s="17"/>
    </row>
    <row r="886" spans="1:10" x14ac:dyDescent="0.3">
      <c r="A886" s="18" t="s">
        <v>1230</v>
      </c>
      <c r="B886" s="18" t="s">
        <v>15</v>
      </c>
      <c r="C886" s="18" t="s">
        <v>16</v>
      </c>
      <c r="D886" s="25" t="s">
        <v>1231</v>
      </c>
      <c r="E886" s="19">
        <f t="shared" ref="E886:J886" si="52">E905</f>
        <v>1</v>
      </c>
      <c r="F886" s="9">
        <f t="shared" si="52"/>
        <v>2172.98</v>
      </c>
      <c r="G886" s="9">
        <f t="shared" si="52"/>
        <v>2172.98</v>
      </c>
      <c r="H886" s="19">
        <f t="shared" si="52"/>
        <v>1</v>
      </c>
      <c r="I886" s="9">
        <f t="shared" si="52"/>
        <v>2012.43</v>
      </c>
      <c r="J886" s="9">
        <f t="shared" si="52"/>
        <v>2012.43</v>
      </c>
    </row>
    <row r="887" spans="1:10" ht="20.399999999999999" x14ac:dyDescent="0.3">
      <c r="A887" s="10" t="s">
        <v>1232</v>
      </c>
      <c r="B887" s="10" t="s">
        <v>19</v>
      </c>
      <c r="C887" s="10" t="s">
        <v>30</v>
      </c>
      <c r="D887" s="22" t="s">
        <v>1233</v>
      </c>
      <c r="E887" s="11">
        <v>3</v>
      </c>
      <c r="F887" s="12">
        <v>110.02</v>
      </c>
      <c r="G887" s="13">
        <f>ROUND(E887*F887,2)</f>
        <v>330.06</v>
      </c>
      <c r="H887" s="11">
        <v>3</v>
      </c>
      <c r="I887" s="12">
        <v>121.02</v>
      </c>
      <c r="J887" s="13">
        <f>ROUND(H887*I887,2)</f>
        <v>363.06</v>
      </c>
    </row>
    <row r="888" spans="1:10" ht="30.6" x14ac:dyDescent="0.3">
      <c r="A888" s="14"/>
      <c r="B888" s="14"/>
      <c r="C888" s="14"/>
      <c r="D888" s="15" t="s">
        <v>1234</v>
      </c>
      <c r="E888" s="14"/>
      <c r="F888" s="14"/>
      <c r="G888" s="14"/>
      <c r="H888" s="14"/>
      <c r="I888" s="14"/>
      <c r="J888" s="14"/>
    </row>
    <row r="889" spans="1:10" ht="20.399999999999999" x14ac:dyDescent="0.3">
      <c r="A889" s="10" t="s">
        <v>1235</v>
      </c>
      <c r="B889" s="10" t="s">
        <v>19</v>
      </c>
      <c r="C889" s="10" t="s">
        <v>30</v>
      </c>
      <c r="D889" s="22" t="s">
        <v>1236</v>
      </c>
      <c r="E889" s="11">
        <v>3</v>
      </c>
      <c r="F889" s="12">
        <v>81.290000000000006</v>
      </c>
      <c r="G889" s="13">
        <f>ROUND(E889*F889,2)</f>
        <v>243.87</v>
      </c>
      <c r="H889" s="11">
        <v>3</v>
      </c>
      <c r="I889" s="12">
        <v>85</v>
      </c>
      <c r="J889" s="13">
        <f>ROUND(H889*I889,2)</f>
        <v>255</v>
      </c>
    </row>
    <row r="890" spans="1:10" ht="30.6" x14ac:dyDescent="0.3">
      <c r="A890" s="14"/>
      <c r="B890" s="14"/>
      <c r="C890" s="14"/>
      <c r="D890" s="15" t="s">
        <v>1237</v>
      </c>
      <c r="E890" s="14"/>
      <c r="F890" s="14"/>
      <c r="G890" s="14"/>
      <c r="H890" s="14"/>
      <c r="I890" s="14"/>
      <c r="J890" s="14"/>
    </row>
    <row r="891" spans="1:10" ht="20.399999999999999" x14ac:dyDescent="0.3">
      <c r="A891" s="10" t="s">
        <v>1238</v>
      </c>
      <c r="B891" s="10" t="s">
        <v>19</v>
      </c>
      <c r="C891" s="10" t="s">
        <v>30</v>
      </c>
      <c r="D891" s="22" t="s">
        <v>1239</v>
      </c>
      <c r="E891" s="11">
        <v>5</v>
      </c>
      <c r="F891" s="12">
        <v>29.96</v>
      </c>
      <c r="G891" s="13">
        <f>ROUND(E891*F891,2)</f>
        <v>149.80000000000001</v>
      </c>
      <c r="H891" s="11">
        <v>5</v>
      </c>
      <c r="I891" s="12">
        <v>34.01</v>
      </c>
      <c r="J891" s="13">
        <f>ROUND(H891*I891,2)</f>
        <v>170.05</v>
      </c>
    </row>
    <row r="892" spans="1:10" ht="51" x14ac:dyDescent="0.3">
      <c r="A892" s="14"/>
      <c r="B892" s="14"/>
      <c r="C892" s="14"/>
      <c r="D892" s="15" t="s">
        <v>1240</v>
      </c>
      <c r="E892" s="14"/>
      <c r="F892" s="14"/>
      <c r="G892" s="14"/>
      <c r="H892" s="14"/>
      <c r="I892" s="14"/>
      <c r="J892" s="14"/>
    </row>
    <row r="893" spans="1:10" ht="20.399999999999999" x14ac:dyDescent="0.3">
      <c r="A893" s="10" t="s">
        <v>1241</v>
      </c>
      <c r="B893" s="10" t="s">
        <v>19</v>
      </c>
      <c r="C893" s="10" t="s">
        <v>30</v>
      </c>
      <c r="D893" s="22" t="s">
        <v>1239</v>
      </c>
      <c r="E893" s="11">
        <v>1</v>
      </c>
      <c r="F893" s="12">
        <v>29.96</v>
      </c>
      <c r="G893" s="13">
        <f>ROUND(E893*F893,2)</f>
        <v>29.96</v>
      </c>
      <c r="H893" s="11">
        <v>1</v>
      </c>
      <c r="I893" s="12">
        <v>34.01</v>
      </c>
      <c r="J893" s="13">
        <f>ROUND(H893*I893,2)</f>
        <v>34.01</v>
      </c>
    </row>
    <row r="894" spans="1:10" ht="51" x14ac:dyDescent="0.3">
      <c r="A894" s="14"/>
      <c r="B894" s="14"/>
      <c r="C894" s="14"/>
      <c r="D894" s="15" t="s">
        <v>1242</v>
      </c>
      <c r="E894" s="14"/>
      <c r="F894" s="14"/>
      <c r="G894" s="14"/>
      <c r="H894" s="14"/>
      <c r="I894" s="14"/>
      <c r="J894" s="14"/>
    </row>
    <row r="895" spans="1:10" x14ac:dyDescent="0.3">
      <c r="A895" s="10" t="s">
        <v>1243</v>
      </c>
      <c r="B895" s="10" t="s">
        <v>19</v>
      </c>
      <c r="C895" s="10" t="s">
        <v>30</v>
      </c>
      <c r="D895" s="22" t="s">
        <v>1244</v>
      </c>
      <c r="E895" s="11">
        <v>1</v>
      </c>
      <c r="F895" s="12">
        <v>262.56</v>
      </c>
      <c r="G895" s="13">
        <f>ROUND(E895*F895,2)</f>
        <v>262.56</v>
      </c>
      <c r="H895" s="11">
        <v>1</v>
      </c>
      <c r="I895" s="12">
        <v>281</v>
      </c>
      <c r="J895" s="13">
        <f>ROUND(H895*I895,2)</f>
        <v>281</v>
      </c>
    </row>
    <row r="896" spans="1:10" ht="81.599999999999994" x14ac:dyDescent="0.3">
      <c r="A896" s="14"/>
      <c r="B896" s="14"/>
      <c r="C896" s="14"/>
      <c r="D896" s="15" t="s">
        <v>1245</v>
      </c>
      <c r="E896" s="14"/>
      <c r="F896" s="14"/>
      <c r="G896" s="14"/>
      <c r="H896" s="14"/>
      <c r="I896" s="14"/>
      <c r="J896" s="14"/>
    </row>
    <row r="897" spans="1:10" ht="20.399999999999999" x14ac:dyDescent="0.3">
      <c r="A897" s="10" t="s">
        <v>1246</v>
      </c>
      <c r="B897" s="10" t="s">
        <v>19</v>
      </c>
      <c r="C897" s="10" t="s">
        <v>30</v>
      </c>
      <c r="D897" s="22" t="s">
        <v>1247</v>
      </c>
      <c r="E897" s="11">
        <v>1</v>
      </c>
      <c r="F897" s="12">
        <v>109.85</v>
      </c>
      <c r="G897" s="13">
        <f>ROUND(E897*F897,2)</f>
        <v>109.85</v>
      </c>
      <c r="H897" s="11">
        <v>1</v>
      </c>
      <c r="I897" s="12">
        <v>113.36</v>
      </c>
      <c r="J897" s="13">
        <f>ROUND(H897*I897,2)</f>
        <v>113.36</v>
      </c>
    </row>
    <row r="898" spans="1:10" ht="81.599999999999994" x14ac:dyDescent="0.3">
      <c r="A898" s="14"/>
      <c r="B898" s="14"/>
      <c r="C898" s="14"/>
      <c r="D898" s="15" t="s">
        <v>1248</v>
      </c>
      <c r="E898" s="14"/>
      <c r="F898" s="14"/>
      <c r="G898" s="14"/>
      <c r="H898" s="14"/>
      <c r="I898" s="14"/>
      <c r="J898" s="14"/>
    </row>
    <row r="899" spans="1:10" ht="20.399999999999999" x14ac:dyDescent="0.3">
      <c r="A899" s="10" t="s">
        <v>1249</v>
      </c>
      <c r="B899" s="10" t="s">
        <v>19</v>
      </c>
      <c r="C899" s="10" t="s">
        <v>47</v>
      </c>
      <c r="D899" s="22" t="s">
        <v>1250</v>
      </c>
      <c r="E899" s="11">
        <v>15</v>
      </c>
      <c r="F899" s="12">
        <v>29.23</v>
      </c>
      <c r="G899" s="13">
        <f>ROUND(E899*F899,2)</f>
        <v>438.45</v>
      </c>
      <c r="H899" s="11">
        <v>15</v>
      </c>
      <c r="I899" s="12">
        <v>18</v>
      </c>
      <c r="J899" s="13">
        <f>ROUND(H899*I899,2)</f>
        <v>270</v>
      </c>
    </row>
    <row r="900" spans="1:10" ht="112.2" x14ac:dyDescent="0.3">
      <c r="A900" s="14"/>
      <c r="B900" s="14"/>
      <c r="C900" s="14"/>
      <c r="D900" s="15" t="s">
        <v>1251</v>
      </c>
      <c r="E900" s="14"/>
      <c r="F900" s="14"/>
      <c r="G900" s="14"/>
      <c r="H900" s="14"/>
      <c r="I900" s="14"/>
      <c r="J900" s="14"/>
    </row>
    <row r="901" spans="1:10" ht="20.399999999999999" x14ac:dyDescent="0.3">
      <c r="A901" s="10" t="s">
        <v>1252</v>
      </c>
      <c r="B901" s="10" t="s">
        <v>19</v>
      </c>
      <c r="C901" s="10" t="s">
        <v>30</v>
      </c>
      <c r="D901" s="22" t="s">
        <v>1253</v>
      </c>
      <c r="E901" s="11">
        <v>14</v>
      </c>
      <c r="F901" s="12">
        <v>7.26</v>
      </c>
      <c r="G901" s="13">
        <f>ROUND(E901*F901,2)</f>
        <v>101.64</v>
      </c>
      <c r="H901" s="11">
        <v>14</v>
      </c>
      <c r="I901" s="12">
        <v>5.18</v>
      </c>
      <c r="J901" s="13">
        <f>ROUND(H901*I901,2)</f>
        <v>72.52</v>
      </c>
    </row>
    <row r="902" spans="1:10" ht="61.2" x14ac:dyDescent="0.3">
      <c r="A902" s="14"/>
      <c r="B902" s="14"/>
      <c r="C902" s="14"/>
      <c r="D902" s="15" t="s">
        <v>1254</v>
      </c>
      <c r="E902" s="14"/>
      <c r="F902" s="14"/>
      <c r="G902" s="14"/>
      <c r="H902" s="14"/>
      <c r="I902" s="14"/>
      <c r="J902" s="14"/>
    </row>
    <row r="903" spans="1:10" ht="20.399999999999999" x14ac:dyDescent="0.3">
      <c r="A903" s="10" t="s">
        <v>1255</v>
      </c>
      <c r="B903" s="10" t="s">
        <v>19</v>
      </c>
      <c r="C903" s="10" t="s">
        <v>30</v>
      </c>
      <c r="D903" s="22" t="s">
        <v>1256</v>
      </c>
      <c r="E903" s="11">
        <v>1</v>
      </c>
      <c r="F903" s="12">
        <v>506.79</v>
      </c>
      <c r="G903" s="13">
        <f>ROUND(E903*F903,2)</f>
        <v>506.79</v>
      </c>
      <c r="H903" s="11">
        <v>1</v>
      </c>
      <c r="I903" s="12">
        <v>453.43</v>
      </c>
      <c r="J903" s="13">
        <f>ROUND(H903*I903,2)</f>
        <v>453.43</v>
      </c>
    </row>
    <row r="904" spans="1:10" ht="40.799999999999997" x14ac:dyDescent="0.3">
      <c r="A904" s="14"/>
      <c r="B904" s="14"/>
      <c r="C904" s="14"/>
      <c r="D904" s="15" t="s">
        <v>1257</v>
      </c>
      <c r="E904" s="14"/>
      <c r="F904" s="14"/>
      <c r="G904" s="14"/>
      <c r="H904" s="14"/>
      <c r="I904" s="14"/>
      <c r="J904" s="14"/>
    </row>
    <row r="905" spans="1:10" x14ac:dyDescent="0.3">
      <c r="A905" s="14"/>
      <c r="B905" s="14"/>
      <c r="C905" s="14"/>
      <c r="D905" s="23" t="s">
        <v>1258</v>
      </c>
      <c r="E905" s="11">
        <v>1</v>
      </c>
      <c r="F905" s="9">
        <f>G887+G889+G891+G893+G895+G897+G899+G901+G903</f>
        <v>2172.98</v>
      </c>
      <c r="G905" s="9">
        <f>ROUND(F905*E905,2)</f>
        <v>2172.98</v>
      </c>
      <c r="H905" s="11">
        <v>1</v>
      </c>
      <c r="I905" s="12">
        <v>2012.43</v>
      </c>
      <c r="J905" s="9">
        <f>ROUND(I905*H905,2)</f>
        <v>2012.43</v>
      </c>
    </row>
    <row r="906" spans="1:10" ht="0.9" customHeight="1" x14ac:dyDescent="0.3">
      <c r="A906" s="17"/>
      <c r="B906" s="17"/>
      <c r="C906" s="17"/>
      <c r="D906" s="24"/>
      <c r="E906" s="17"/>
      <c r="F906" s="17"/>
      <c r="G906" s="17"/>
      <c r="H906" s="17"/>
      <c r="I906" s="17"/>
      <c r="J906" s="17"/>
    </row>
    <row r="907" spans="1:10" x14ac:dyDescent="0.3">
      <c r="A907" s="18" t="s">
        <v>1259</v>
      </c>
      <c r="B907" s="18" t="s">
        <v>15</v>
      </c>
      <c r="C907" s="18" t="s">
        <v>16</v>
      </c>
      <c r="D907" s="25" t="s">
        <v>555</v>
      </c>
      <c r="E907" s="19">
        <f t="shared" ref="E907:J907" si="53">E910</f>
        <v>1</v>
      </c>
      <c r="F907" s="9">
        <f t="shared" si="53"/>
        <v>310</v>
      </c>
      <c r="G907" s="9">
        <f t="shared" si="53"/>
        <v>310</v>
      </c>
      <c r="H907" s="19">
        <f t="shared" si="53"/>
        <v>1</v>
      </c>
      <c r="I907" s="9">
        <f t="shared" si="53"/>
        <v>310</v>
      </c>
      <c r="J907" s="9">
        <f t="shared" si="53"/>
        <v>310</v>
      </c>
    </row>
    <row r="908" spans="1:10" ht="20.399999999999999" x14ac:dyDescent="0.3">
      <c r="A908" s="10" t="s">
        <v>1260</v>
      </c>
      <c r="B908" s="10" t="s">
        <v>19</v>
      </c>
      <c r="C908" s="10" t="s">
        <v>30</v>
      </c>
      <c r="D908" s="22" t="s">
        <v>582</v>
      </c>
      <c r="E908" s="11">
        <v>1</v>
      </c>
      <c r="F908" s="12">
        <v>310</v>
      </c>
      <c r="G908" s="13">
        <f>ROUND(E908*F908,2)</f>
        <v>310</v>
      </c>
      <c r="H908" s="11">
        <v>1</v>
      </c>
      <c r="I908" s="12">
        <v>310</v>
      </c>
      <c r="J908" s="13">
        <f>ROUND(H908*I908,2)</f>
        <v>310</v>
      </c>
    </row>
    <row r="909" spans="1:10" ht="102" x14ac:dyDescent="0.3">
      <c r="A909" s="14"/>
      <c r="B909" s="14"/>
      <c r="C909" s="14"/>
      <c r="D909" s="15" t="s">
        <v>1261</v>
      </c>
      <c r="E909" s="14"/>
      <c r="F909" s="14"/>
      <c r="G909" s="14"/>
      <c r="H909" s="14"/>
      <c r="I909" s="14"/>
      <c r="J909" s="14"/>
    </row>
    <row r="910" spans="1:10" x14ac:dyDescent="0.3">
      <c r="A910" s="14"/>
      <c r="B910" s="14"/>
      <c r="C910" s="14"/>
      <c r="D910" s="23" t="s">
        <v>1262</v>
      </c>
      <c r="E910" s="11">
        <v>1</v>
      </c>
      <c r="F910" s="9">
        <f>G908</f>
        <v>310</v>
      </c>
      <c r="G910" s="9">
        <f>ROUND(F910*E910,2)</f>
        <v>310</v>
      </c>
      <c r="H910" s="11">
        <v>1</v>
      </c>
      <c r="I910" s="12">
        <v>310</v>
      </c>
      <c r="J910" s="9">
        <f>ROUND(I910*H910,2)</f>
        <v>310</v>
      </c>
    </row>
    <row r="911" spans="1:10" ht="0.9" customHeight="1" x14ac:dyDescent="0.3">
      <c r="A911" s="17"/>
      <c r="B911" s="17"/>
      <c r="C911" s="17"/>
      <c r="D911" s="24"/>
      <c r="E911" s="17"/>
      <c r="F911" s="17"/>
      <c r="G911" s="17"/>
      <c r="H911" s="17"/>
      <c r="I911" s="17"/>
      <c r="J911" s="17"/>
    </row>
    <row r="912" spans="1:10" x14ac:dyDescent="0.3">
      <c r="A912" s="14"/>
      <c r="B912" s="14"/>
      <c r="C912" s="14"/>
      <c r="D912" s="23" t="s">
        <v>1263</v>
      </c>
      <c r="E912" s="11">
        <v>1</v>
      </c>
      <c r="F912" s="9">
        <f>G884+G905+G910</f>
        <v>11266.17</v>
      </c>
      <c r="G912" s="9">
        <f>ROUND(F912*E912,2)</f>
        <v>11266.17</v>
      </c>
      <c r="H912" s="11">
        <v>1</v>
      </c>
      <c r="I912" s="12">
        <v>9932.7099999999991</v>
      </c>
      <c r="J912" s="9">
        <f>ROUND(I912*H912,2)</f>
        <v>9932.7099999999991</v>
      </c>
    </row>
    <row r="913" spans="1:10" ht="0.9" customHeight="1" x14ac:dyDescent="0.3">
      <c r="A913" s="17"/>
      <c r="B913" s="17"/>
      <c r="C913" s="17"/>
      <c r="D913" s="24"/>
      <c r="E913" s="17"/>
      <c r="F913" s="17"/>
      <c r="G913" s="17"/>
      <c r="H913" s="17"/>
      <c r="I913" s="17"/>
      <c r="J913" s="17"/>
    </row>
    <row r="914" spans="1:10" x14ac:dyDescent="0.3">
      <c r="A914" s="18" t="s">
        <v>1264</v>
      </c>
      <c r="B914" s="18" t="s">
        <v>15</v>
      </c>
      <c r="C914" s="18" t="s">
        <v>16</v>
      </c>
      <c r="D914" s="25" t="s">
        <v>1265</v>
      </c>
      <c r="E914" s="19">
        <f t="shared" ref="E914:J914" si="54">E938</f>
        <v>1</v>
      </c>
      <c r="F914" s="9">
        <f t="shared" si="54"/>
        <v>7030.8600000000006</v>
      </c>
      <c r="G914" s="9">
        <f t="shared" si="54"/>
        <v>7030.86</v>
      </c>
      <c r="H914" s="19">
        <f t="shared" si="54"/>
        <v>1</v>
      </c>
      <c r="I914" s="9">
        <f t="shared" si="54"/>
        <v>7599.3</v>
      </c>
      <c r="J914" s="9">
        <f t="shared" si="54"/>
        <v>7599.3</v>
      </c>
    </row>
    <row r="915" spans="1:10" x14ac:dyDescent="0.3">
      <c r="A915" s="18" t="s">
        <v>1266</v>
      </c>
      <c r="B915" s="18" t="s">
        <v>15</v>
      </c>
      <c r="C915" s="18" t="s">
        <v>16</v>
      </c>
      <c r="D915" s="25" t="s">
        <v>1267</v>
      </c>
      <c r="E915" s="19">
        <f t="shared" ref="E915:J915" si="55">E920</f>
        <v>1</v>
      </c>
      <c r="F915" s="9">
        <f t="shared" si="55"/>
        <v>5550.2999999999993</v>
      </c>
      <c r="G915" s="9">
        <f t="shared" si="55"/>
        <v>5550.3</v>
      </c>
      <c r="H915" s="19">
        <f t="shared" si="55"/>
        <v>1</v>
      </c>
      <c r="I915" s="9">
        <f t="shared" si="55"/>
        <v>6178.2</v>
      </c>
      <c r="J915" s="9">
        <f t="shared" si="55"/>
        <v>6178.2</v>
      </c>
    </row>
    <row r="916" spans="1:10" ht="20.399999999999999" x14ac:dyDescent="0.3">
      <c r="A916" s="10" t="s">
        <v>1268</v>
      </c>
      <c r="B916" s="10" t="s">
        <v>19</v>
      </c>
      <c r="C916" s="10" t="s">
        <v>47</v>
      </c>
      <c r="D916" s="22" t="s">
        <v>1269</v>
      </c>
      <c r="E916" s="11">
        <v>210</v>
      </c>
      <c r="F916" s="12">
        <v>11.72</v>
      </c>
      <c r="G916" s="13">
        <f>ROUND(E916*F916,2)</f>
        <v>2461.1999999999998</v>
      </c>
      <c r="H916" s="11">
        <v>210</v>
      </c>
      <c r="I916" s="12">
        <v>13.05</v>
      </c>
      <c r="J916" s="13">
        <f>ROUND(H916*I916,2)</f>
        <v>2740.5</v>
      </c>
    </row>
    <row r="917" spans="1:10" ht="51" x14ac:dyDescent="0.3">
      <c r="A917" s="14"/>
      <c r="B917" s="14"/>
      <c r="C917" s="14"/>
      <c r="D917" s="15" t="s">
        <v>1270</v>
      </c>
      <c r="E917" s="14"/>
      <c r="F917" s="14"/>
      <c r="G917" s="14"/>
      <c r="H917" s="14"/>
      <c r="I917" s="14"/>
      <c r="J917" s="14"/>
    </row>
    <row r="918" spans="1:10" ht="20.399999999999999" x14ac:dyDescent="0.3">
      <c r="A918" s="10" t="s">
        <v>1271</v>
      </c>
      <c r="B918" s="10" t="s">
        <v>19</v>
      </c>
      <c r="C918" s="10" t="s">
        <v>47</v>
      </c>
      <c r="D918" s="22" t="s">
        <v>1272</v>
      </c>
      <c r="E918" s="11">
        <v>210</v>
      </c>
      <c r="F918" s="12">
        <v>14.71</v>
      </c>
      <c r="G918" s="13">
        <f>ROUND(E918*F918,2)</f>
        <v>3089.1</v>
      </c>
      <c r="H918" s="11">
        <v>210</v>
      </c>
      <c r="I918" s="12">
        <v>16.37</v>
      </c>
      <c r="J918" s="13">
        <f>ROUND(H918*I918,2)</f>
        <v>3437.7</v>
      </c>
    </row>
    <row r="919" spans="1:10" ht="51" x14ac:dyDescent="0.3">
      <c r="A919" s="14"/>
      <c r="B919" s="14"/>
      <c r="C919" s="14"/>
      <c r="D919" s="15" t="s">
        <v>1273</v>
      </c>
      <c r="E919" s="14"/>
      <c r="F919" s="14"/>
      <c r="G919" s="14"/>
      <c r="H919" s="14"/>
      <c r="I919" s="14"/>
      <c r="J919" s="14"/>
    </row>
    <row r="920" spans="1:10" x14ac:dyDescent="0.3">
      <c r="A920" s="14"/>
      <c r="B920" s="14"/>
      <c r="C920" s="14"/>
      <c r="D920" s="23" t="s">
        <v>1274</v>
      </c>
      <c r="E920" s="11">
        <v>1</v>
      </c>
      <c r="F920" s="9">
        <f>G916+G918</f>
        <v>5550.2999999999993</v>
      </c>
      <c r="G920" s="9">
        <f>ROUND(F920*E920,2)</f>
        <v>5550.3</v>
      </c>
      <c r="H920" s="11">
        <v>1</v>
      </c>
      <c r="I920" s="12">
        <v>6178.2</v>
      </c>
      <c r="J920" s="9">
        <f>ROUND(I920*H920,2)</f>
        <v>6178.2</v>
      </c>
    </row>
    <row r="921" spans="1:10" ht="0.9" customHeight="1" x14ac:dyDescent="0.3">
      <c r="A921" s="17"/>
      <c r="B921" s="17"/>
      <c r="C921" s="17"/>
      <c r="D921" s="24"/>
      <c r="E921" s="17"/>
      <c r="F921" s="17"/>
      <c r="G921" s="17"/>
      <c r="H921" s="17"/>
      <c r="I921" s="17"/>
      <c r="J921" s="17"/>
    </row>
    <row r="922" spans="1:10" x14ac:dyDescent="0.3">
      <c r="A922" s="18" t="s">
        <v>1275</v>
      </c>
      <c r="B922" s="18" t="s">
        <v>15</v>
      </c>
      <c r="C922" s="18" t="s">
        <v>16</v>
      </c>
      <c r="D922" s="25" t="s">
        <v>540</v>
      </c>
      <c r="E922" s="19">
        <f t="shared" ref="E922:J922" si="56">E927</f>
        <v>1</v>
      </c>
      <c r="F922" s="9">
        <f t="shared" si="56"/>
        <v>185.04000000000002</v>
      </c>
      <c r="G922" s="9">
        <f t="shared" si="56"/>
        <v>185.04</v>
      </c>
      <c r="H922" s="19">
        <f t="shared" si="56"/>
        <v>1</v>
      </c>
      <c r="I922" s="9">
        <f t="shared" si="56"/>
        <v>135.4</v>
      </c>
      <c r="J922" s="9">
        <f t="shared" si="56"/>
        <v>135.4</v>
      </c>
    </row>
    <row r="923" spans="1:10" ht="20.399999999999999" x14ac:dyDescent="0.3">
      <c r="A923" s="10" t="s">
        <v>1276</v>
      </c>
      <c r="B923" s="10" t="s">
        <v>19</v>
      </c>
      <c r="C923" s="10" t="s">
        <v>30</v>
      </c>
      <c r="D923" s="22" t="s">
        <v>1277</v>
      </c>
      <c r="E923" s="11">
        <v>4</v>
      </c>
      <c r="F923" s="12">
        <v>21.12</v>
      </c>
      <c r="G923" s="13">
        <f>ROUND(E923*F923,2)</f>
        <v>84.48</v>
      </c>
      <c r="H923" s="11">
        <v>4</v>
      </c>
      <c r="I923" s="12">
        <v>15.71</v>
      </c>
      <c r="J923" s="13">
        <f>ROUND(H923*I923,2)</f>
        <v>62.84</v>
      </c>
    </row>
    <row r="924" spans="1:10" ht="51" x14ac:dyDescent="0.3">
      <c r="A924" s="14"/>
      <c r="B924" s="14"/>
      <c r="C924" s="14"/>
      <c r="D924" s="15" t="s">
        <v>1278</v>
      </c>
      <c r="E924" s="14"/>
      <c r="F924" s="14"/>
      <c r="G924" s="14"/>
      <c r="H924" s="14"/>
      <c r="I924" s="14"/>
      <c r="J924" s="14"/>
    </row>
    <row r="925" spans="1:10" ht="20.399999999999999" x14ac:dyDescent="0.3">
      <c r="A925" s="10" t="s">
        <v>1279</v>
      </c>
      <c r="B925" s="10" t="s">
        <v>19</v>
      </c>
      <c r="C925" s="10" t="s">
        <v>30</v>
      </c>
      <c r="D925" s="22" t="s">
        <v>1277</v>
      </c>
      <c r="E925" s="11">
        <v>4</v>
      </c>
      <c r="F925" s="12">
        <v>25.14</v>
      </c>
      <c r="G925" s="13">
        <f>ROUND(E925*F925,2)</f>
        <v>100.56</v>
      </c>
      <c r="H925" s="11">
        <v>4</v>
      </c>
      <c r="I925" s="12">
        <v>18.14</v>
      </c>
      <c r="J925" s="13">
        <f>ROUND(H925*I925,2)</f>
        <v>72.56</v>
      </c>
    </row>
    <row r="926" spans="1:10" ht="51" x14ac:dyDescent="0.3">
      <c r="A926" s="14"/>
      <c r="B926" s="14"/>
      <c r="C926" s="14"/>
      <c r="D926" s="15" t="s">
        <v>1280</v>
      </c>
      <c r="E926" s="14"/>
      <c r="F926" s="14"/>
      <c r="G926" s="14"/>
      <c r="H926" s="14"/>
      <c r="I926" s="14"/>
      <c r="J926" s="14"/>
    </row>
    <row r="927" spans="1:10" x14ac:dyDescent="0.3">
      <c r="A927" s="14"/>
      <c r="B927" s="14"/>
      <c r="C927" s="14"/>
      <c r="D927" s="23" t="s">
        <v>1281</v>
      </c>
      <c r="E927" s="11">
        <v>1</v>
      </c>
      <c r="F927" s="9">
        <f>G923+G925</f>
        <v>185.04000000000002</v>
      </c>
      <c r="G927" s="9">
        <f>ROUND(F927*E927,2)</f>
        <v>185.04</v>
      </c>
      <c r="H927" s="11">
        <v>1</v>
      </c>
      <c r="I927" s="12">
        <v>135.4</v>
      </c>
      <c r="J927" s="9">
        <f>ROUND(I927*H927,2)</f>
        <v>135.4</v>
      </c>
    </row>
    <row r="928" spans="1:10" ht="0.9" customHeight="1" x14ac:dyDescent="0.3">
      <c r="A928" s="17"/>
      <c r="B928" s="17"/>
      <c r="C928" s="17"/>
      <c r="D928" s="24"/>
      <c r="E928" s="17"/>
      <c r="F928" s="17"/>
      <c r="G928" s="17"/>
      <c r="H928" s="17"/>
      <c r="I928" s="17"/>
      <c r="J928" s="17"/>
    </row>
    <row r="929" spans="1:10" x14ac:dyDescent="0.3">
      <c r="A929" s="18" t="s">
        <v>1282</v>
      </c>
      <c r="B929" s="18" t="s">
        <v>15</v>
      </c>
      <c r="C929" s="18" t="s">
        <v>16</v>
      </c>
      <c r="D929" s="25" t="s">
        <v>555</v>
      </c>
      <c r="E929" s="19">
        <f t="shared" ref="E929:J929" si="57">E936</f>
        <v>1</v>
      </c>
      <c r="F929" s="9">
        <f t="shared" si="57"/>
        <v>1295.52</v>
      </c>
      <c r="G929" s="9">
        <f t="shared" si="57"/>
        <v>1295.52</v>
      </c>
      <c r="H929" s="19">
        <f t="shared" si="57"/>
        <v>1</v>
      </c>
      <c r="I929" s="9">
        <f t="shared" si="57"/>
        <v>1285.7</v>
      </c>
      <c r="J929" s="9">
        <f t="shared" si="57"/>
        <v>1285.7</v>
      </c>
    </row>
    <row r="930" spans="1:10" ht="20.399999999999999" x14ac:dyDescent="0.3">
      <c r="A930" s="10" t="s">
        <v>1283</v>
      </c>
      <c r="B930" s="10" t="s">
        <v>19</v>
      </c>
      <c r="C930" s="10" t="s">
        <v>30</v>
      </c>
      <c r="D930" s="22" t="s">
        <v>1284</v>
      </c>
      <c r="E930" s="11">
        <v>1</v>
      </c>
      <c r="F930" s="12">
        <v>436.21</v>
      </c>
      <c r="G930" s="13">
        <f>ROUND(E930*F930,2)</f>
        <v>436.21</v>
      </c>
      <c r="H930" s="11">
        <v>1</v>
      </c>
      <c r="I930" s="12">
        <v>420.27</v>
      </c>
      <c r="J930" s="13">
        <f>ROUND(H930*I930,2)</f>
        <v>420.27</v>
      </c>
    </row>
    <row r="931" spans="1:10" ht="20.399999999999999" x14ac:dyDescent="0.3">
      <c r="A931" s="14"/>
      <c r="B931" s="14"/>
      <c r="C931" s="14"/>
      <c r="D931" s="15" t="s">
        <v>1285</v>
      </c>
      <c r="E931" s="14"/>
      <c r="F931" s="14"/>
      <c r="G931" s="14"/>
      <c r="H931" s="14"/>
      <c r="I931" s="14"/>
      <c r="J931" s="14"/>
    </row>
    <row r="932" spans="1:10" ht="20.399999999999999" x14ac:dyDescent="0.3">
      <c r="A932" s="10" t="s">
        <v>1286</v>
      </c>
      <c r="B932" s="10" t="s">
        <v>19</v>
      </c>
      <c r="C932" s="10" t="s">
        <v>30</v>
      </c>
      <c r="D932" s="22" t="s">
        <v>1287</v>
      </c>
      <c r="E932" s="11">
        <v>1</v>
      </c>
      <c r="F932" s="12">
        <v>654.30999999999995</v>
      </c>
      <c r="G932" s="13">
        <f>ROUND(E932*F932,2)</f>
        <v>654.30999999999995</v>
      </c>
      <c r="H932" s="11">
        <v>1</v>
      </c>
      <c r="I932" s="12">
        <v>660.43</v>
      </c>
      <c r="J932" s="13">
        <f>ROUND(H932*I932,2)</f>
        <v>660.43</v>
      </c>
    </row>
    <row r="933" spans="1:10" ht="20.399999999999999" x14ac:dyDescent="0.3">
      <c r="A933" s="14"/>
      <c r="B933" s="14"/>
      <c r="C933" s="14"/>
      <c r="D933" s="15" t="s">
        <v>1287</v>
      </c>
      <c r="E933" s="14"/>
      <c r="F933" s="14"/>
      <c r="G933" s="14"/>
      <c r="H933" s="14"/>
      <c r="I933" s="14"/>
      <c r="J933" s="14"/>
    </row>
    <row r="934" spans="1:10" ht="20.399999999999999" x14ac:dyDescent="0.3">
      <c r="A934" s="10" t="s">
        <v>1288</v>
      </c>
      <c r="B934" s="10" t="s">
        <v>19</v>
      </c>
      <c r="C934" s="10" t="s">
        <v>30</v>
      </c>
      <c r="D934" s="22" t="s">
        <v>582</v>
      </c>
      <c r="E934" s="11">
        <v>1</v>
      </c>
      <c r="F934" s="12">
        <v>205</v>
      </c>
      <c r="G934" s="13">
        <f>ROUND(E934*F934,2)</f>
        <v>205</v>
      </c>
      <c r="H934" s="11">
        <v>1</v>
      </c>
      <c r="I934" s="12">
        <v>205</v>
      </c>
      <c r="J934" s="13">
        <f>ROUND(H934*I934,2)</f>
        <v>205</v>
      </c>
    </row>
    <row r="935" spans="1:10" ht="102" x14ac:dyDescent="0.3">
      <c r="A935" s="14"/>
      <c r="B935" s="14"/>
      <c r="C935" s="14"/>
      <c r="D935" s="15" t="s">
        <v>561</v>
      </c>
      <c r="E935" s="14"/>
      <c r="F935" s="14"/>
      <c r="G935" s="14"/>
      <c r="H935" s="14"/>
      <c r="I935" s="14"/>
      <c r="J935" s="14"/>
    </row>
    <row r="936" spans="1:10" x14ac:dyDescent="0.3">
      <c r="A936" s="14"/>
      <c r="B936" s="14"/>
      <c r="C936" s="14"/>
      <c r="D936" s="23" t="s">
        <v>1289</v>
      </c>
      <c r="E936" s="11">
        <v>1</v>
      </c>
      <c r="F936" s="9">
        <f>G930+G932+G934</f>
        <v>1295.52</v>
      </c>
      <c r="G936" s="9">
        <f>ROUND(F936*E936,2)</f>
        <v>1295.52</v>
      </c>
      <c r="H936" s="11">
        <v>1</v>
      </c>
      <c r="I936" s="12">
        <v>1285.7</v>
      </c>
      <c r="J936" s="9">
        <f>ROUND(I936*H936,2)</f>
        <v>1285.7</v>
      </c>
    </row>
    <row r="937" spans="1:10" ht="0.9" customHeight="1" x14ac:dyDescent="0.3">
      <c r="A937" s="17"/>
      <c r="B937" s="17"/>
      <c r="C937" s="17"/>
      <c r="D937" s="24"/>
      <c r="E937" s="17"/>
      <c r="F937" s="17"/>
      <c r="G937" s="17"/>
      <c r="H937" s="17"/>
      <c r="I937" s="17"/>
      <c r="J937" s="17"/>
    </row>
    <row r="938" spans="1:10" x14ac:dyDescent="0.3">
      <c r="A938" s="14"/>
      <c r="B938" s="14"/>
      <c r="C938" s="14"/>
      <c r="D938" s="23" t="s">
        <v>1290</v>
      </c>
      <c r="E938" s="11">
        <v>1</v>
      </c>
      <c r="F938" s="9">
        <f>G920+G927+G936</f>
        <v>7030.8600000000006</v>
      </c>
      <c r="G938" s="9">
        <f>ROUND(F938*E938,2)</f>
        <v>7030.86</v>
      </c>
      <c r="H938" s="11">
        <v>1</v>
      </c>
      <c r="I938" s="12">
        <v>7599.3</v>
      </c>
      <c r="J938" s="9">
        <f>ROUND(I938*H938,2)</f>
        <v>7599.3</v>
      </c>
    </row>
    <row r="939" spans="1:10" ht="0.9" customHeight="1" x14ac:dyDescent="0.3">
      <c r="A939" s="17"/>
      <c r="B939" s="17"/>
      <c r="C939" s="17"/>
      <c r="D939" s="24"/>
      <c r="E939" s="17"/>
      <c r="F939" s="17"/>
      <c r="G939" s="17"/>
      <c r="H939" s="17"/>
      <c r="I939" s="17"/>
      <c r="J939" s="17"/>
    </row>
    <row r="940" spans="1:10" x14ac:dyDescent="0.3">
      <c r="A940" s="18" t="s">
        <v>1291</v>
      </c>
      <c r="B940" s="18" t="s">
        <v>15</v>
      </c>
      <c r="C940" s="18" t="s">
        <v>16</v>
      </c>
      <c r="D940" s="25" t="s">
        <v>1292</v>
      </c>
      <c r="E940" s="19">
        <f t="shared" ref="E940:J940" si="58">E1019</f>
        <v>1</v>
      </c>
      <c r="F940" s="9">
        <f t="shared" si="58"/>
        <v>55560.639999999999</v>
      </c>
      <c r="G940" s="9">
        <f t="shared" si="58"/>
        <v>55560.639999999999</v>
      </c>
      <c r="H940" s="19">
        <f t="shared" si="58"/>
        <v>1</v>
      </c>
      <c r="I940" s="9">
        <f t="shared" si="58"/>
        <v>54936.83</v>
      </c>
      <c r="J940" s="9">
        <f t="shared" si="58"/>
        <v>54936.83</v>
      </c>
    </row>
    <row r="941" spans="1:10" x14ac:dyDescent="0.3">
      <c r="A941" s="18" t="s">
        <v>1293</v>
      </c>
      <c r="B941" s="18" t="s">
        <v>15</v>
      </c>
      <c r="C941" s="18" t="s">
        <v>16</v>
      </c>
      <c r="D941" s="25" t="s">
        <v>1294</v>
      </c>
      <c r="E941" s="19">
        <f t="shared" ref="E941:J941" si="59">E978</f>
        <v>1</v>
      </c>
      <c r="F941" s="9">
        <f t="shared" si="59"/>
        <v>18310.29</v>
      </c>
      <c r="G941" s="9">
        <f t="shared" si="59"/>
        <v>18310.29</v>
      </c>
      <c r="H941" s="19">
        <f t="shared" si="59"/>
        <v>1</v>
      </c>
      <c r="I941" s="9">
        <f t="shared" si="59"/>
        <v>19796.93</v>
      </c>
      <c r="J941" s="9">
        <f t="shared" si="59"/>
        <v>19796.93</v>
      </c>
    </row>
    <row r="942" spans="1:10" ht="20.399999999999999" x14ac:dyDescent="0.3">
      <c r="A942" s="10" t="s">
        <v>1295</v>
      </c>
      <c r="B942" s="10" t="s">
        <v>19</v>
      </c>
      <c r="C942" s="10" t="s">
        <v>30</v>
      </c>
      <c r="D942" s="22" t="s">
        <v>1296</v>
      </c>
      <c r="E942" s="11">
        <v>4</v>
      </c>
      <c r="F942" s="12">
        <v>185.96</v>
      </c>
      <c r="G942" s="13">
        <f>ROUND(E942*F942,2)</f>
        <v>743.84</v>
      </c>
      <c r="H942" s="11">
        <v>4</v>
      </c>
      <c r="I942" s="12">
        <v>180.56</v>
      </c>
      <c r="J942" s="13">
        <f>ROUND(H942*I942,2)</f>
        <v>722.24</v>
      </c>
    </row>
    <row r="943" spans="1:10" ht="122.4" x14ac:dyDescent="0.3">
      <c r="A943" s="14"/>
      <c r="B943" s="14"/>
      <c r="C943" s="14"/>
      <c r="D943" s="15" t="s">
        <v>1297</v>
      </c>
      <c r="E943" s="14"/>
      <c r="F943" s="14"/>
      <c r="G943" s="14"/>
      <c r="H943" s="14"/>
      <c r="I943" s="14"/>
      <c r="J943" s="14"/>
    </row>
    <row r="944" spans="1:10" ht="20.399999999999999" x14ac:dyDescent="0.3">
      <c r="A944" s="10" t="s">
        <v>1298</v>
      </c>
      <c r="B944" s="10" t="s">
        <v>19</v>
      </c>
      <c r="C944" s="10" t="s">
        <v>30</v>
      </c>
      <c r="D944" s="22" t="s">
        <v>1299</v>
      </c>
      <c r="E944" s="11">
        <v>4</v>
      </c>
      <c r="F944" s="12">
        <v>6.94</v>
      </c>
      <c r="G944" s="13">
        <f>ROUND(E944*F944,2)</f>
        <v>27.76</v>
      </c>
      <c r="H944" s="11">
        <v>4</v>
      </c>
      <c r="I944" s="12">
        <v>7.78</v>
      </c>
      <c r="J944" s="13">
        <f>ROUND(H944*I944,2)</f>
        <v>31.12</v>
      </c>
    </row>
    <row r="945" spans="1:10" ht="40.799999999999997" x14ac:dyDescent="0.3">
      <c r="A945" s="14"/>
      <c r="B945" s="14"/>
      <c r="C945" s="14"/>
      <c r="D945" s="15" t="s">
        <v>1300</v>
      </c>
      <c r="E945" s="14"/>
      <c r="F945" s="14"/>
      <c r="G945" s="14"/>
      <c r="H945" s="14"/>
      <c r="I945" s="14"/>
      <c r="J945" s="14"/>
    </row>
    <row r="946" spans="1:10" ht="20.399999999999999" x14ac:dyDescent="0.3">
      <c r="A946" s="10" t="s">
        <v>1301</v>
      </c>
      <c r="B946" s="10" t="s">
        <v>19</v>
      </c>
      <c r="C946" s="10" t="s">
        <v>30</v>
      </c>
      <c r="D946" s="22" t="s">
        <v>1302</v>
      </c>
      <c r="E946" s="11">
        <v>4</v>
      </c>
      <c r="F946" s="12">
        <v>6.86</v>
      </c>
      <c r="G946" s="13">
        <f>ROUND(E946*F946,2)</f>
        <v>27.44</v>
      </c>
      <c r="H946" s="11">
        <v>4</v>
      </c>
      <c r="I946" s="12">
        <v>7.53</v>
      </c>
      <c r="J946" s="13">
        <f>ROUND(H946*I946,2)</f>
        <v>30.12</v>
      </c>
    </row>
    <row r="947" spans="1:10" ht="20.399999999999999" x14ac:dyDescent="0.3">
      <c r="A947" s="14"/>
      <c r="B947" s="14"/>
      <c r="C947" s="14"/>
      <c r="D947" s="15" t="s">
        <v>1303</v>
      </c>
      <c r="E947" s="14"/>
      <c r="F947" s="14"/>
      <c r="G947" s="14"/>
      <c r="H947" s="14"/>
      <c r="I947" s="14"/>
      <c r="J947" s="14"/>
    </row>
    <row r="948" spans="1:10" ht="20.399999999999999" x14ac:dyDescent="0.3">
      <c r="A948" s="10" t="s">
        <v>1304</v>
      </c>
      <c r="B948" s="10" t="s">
        <v>19</v>
      </c>
      <c r="C948" s="10" t="s">
        <v>30</v>
      </c>
      <c r="D948" s="22" t="s">
        <v>1305</v>
      </c>
      <c r="E948" s="11">
        <v>9</v>
      </c>
      <c r="F948" s="12">
        <v>30.77</v>
      </c>
      <c r="G948" s="13">
        <f>ROUND(E948*F948,2)</f>
        <v>276.93</v>
      </c>
      <c r="H948" s="11">
        <v>9</v>
      </c>
      <c r="I948" s="12">
        <v>32.07</v>
      </c>
      <c r="J948" s="13">
        <f>ROUND(H948*I948,2)</f>
        <v>288.63</v>
      </c>
    </row>
    <row r="949" spans="1:10" ht="40.799999999999997" x14ac:dyDescent="0.3">
      <c r="A949" s="14"/>
      <c r="B949" s="14"/>
      <c r="C949" s="14"/>
      <c r="D949" s="15" t="s">
        <v>1306</v>
      </c>
      <c r="E949" s="14"/>
      <c r="F949" s="14"/>
      <c r="G949" s="14"/>
      <c r="H949" s="14"/>
      <c r="I949" s="14"/>
      <c r="J949" s="14"/>
    </row>
    <row r="950" spans="1:10" x14ac:dyDescent="0.3">
      <c r="A950" s="10" t="s">
        <v>1307</v>
      </c>
      <c r="B950" s="10" t="s">
        <v>19</v>
      </c>
      <c r="C950" s="10" t="s">
        <v>30</v>
      </c>
      <c r="D950" s="22" t="s">
        <v>1308</v>
      </c>
      <c r="E950" s="11">
        <v>46</v>
      </c>
      <c r="F950" s="12">
        <v>39.53</v>
      </c>
      <c r="G950" s="13">
        <f>ROUND(E950*F950,2)</f>
        <v>1818.38</v>
      </c>
      <c r="H950" s="11">
        <v>46</v>
      </c>
      <c r="I950" s="12">
        <v>43.87</v>
      </c>
      <c r="J950" s="13">
        <f>ROUND(H950*I950,2)</f>
        <v>2018.02</v>
      </c>
    </row>
    <row r="951" spans="1:10" ht="30.6" x14ac:dyDescent="0.3">
      <c r="A951" s="14"/>
      <c r="B951" s="14"/>
      <c r="C951" s="14"/>
      <c r="D951" s="15" t="s">
        <v>1309</v>
      </c>
      <c r="E951" s="14"/>
      <c r="F951" s="14"/>
      <c r="G951" s="14"/>
      <c r="H951" s="14"/>
      <c r="I951" s="14"/>
      <c r="J951" s="14"/>
    </row>
    <row r="952" spans="1:10" x14ac:dyDescent="0.3">
      <c r="A952" s="10" t="s">
        <v>1310</v>
      </c>
      <c r="B952" s="10" t="s">
        <v>19</v>
      </c>
      <c r="C952" s="10" t="s">
        <v>30</v>
      </c>
      <c r="D952" s="22" t="s">
        <v>1311</v>
      </c>
      <c r="E952" s="11">
        <v>46</v>
      </c>
      <c r="F952" s="12">
        <v>31.46</v>
      </c>
      <c r="G952" s="13">
        <f>ROUND(E952*F952,2)</f>
        <v>1447.16</v>
      </c>
      <c r="H952" s="11">
        <v>46</v>
      </c>
      <c r="I952" s="12">
        <v>33.11</v>
      </c>
      <c r="J952" s="13">
        <f>ROUND(H952*I952,2)</f>
        <v>1523.06</v>
      </c>
    </row>
    <row r="953" spans="1:10" ht="61.2" x14ac:dyDescent="0.3">
      <c r="A953" s="14"/>
      <c r="B953" s="14"/>
      <c r="C953" s="14"/>
      <c r="D953" s="15" t="s">
        <v>1312</v>
      </c>
      <c r="E953" s="14"/>
      <c r="F953" s="14"/>
      <c r="G953" s="14"/>
      <c r="H953" s="14"/>
      <c r="I953" s="14"/>
      <c r="J953" s="14"/>
    </row>
    <row r="954" spans="1:10" ht="20.399999999999999" x14ac:dyDescent="0.3">
      <c r="A954" s="10" t="s">
        <v>1313</v>
      </c>
      <c r="B954" s="10" t="s">
        <v>19</v>
      </c>
      <c r="C954" s="10" t="s">
        <v>30</v>
      </c>
      <c r="D954" s="22" t="s">
        <v>1314</v>
      </c>
      <c r="E954" s="11">
        <v>8</v>
      </c>
      <c r="F954" s="12">
        <v>148.96</v>
      </c>
      <c r="G954" s="13">
        <f>ROUND(E954*F954,2)</f>
        <v>1191.68</v>
      </c>
      <c r="H954" s="11">
        <v>8</v>
      </c>
      <c r="I954" s="12">
        <v>181.08</v>
      </c>
      <c r="J954" s="13">
        <f>ROUND(H954*I954,2)</f>
        <v>1448.64</v>
      </c>
    </row>
    <row r="955" spans="1:10" ht="51" x14ac:dyDescent="0.3">
      <c r="A955" s="14"/>
      <c r="B955" s="14"/>
      <c r="C955" s="14"/>
      <c r="D955" s="15" t="s">
        <v>1315</v>
      </c>
      <c r="E955" s="14"/>
      <c r="F955" s="14"/>
      <c r="G955" s="14"/>
      <c r="H955" s="14"/>
      <c r="I955" s="14"/>
      <c r="J955" s="14"/>
    </row>
    <row r="956" spans="1:10" ht="20.399999999999999" x14ac:dyDescent="0.3">
      <c r="A956" s="10" t="s">
        <v>1316</v>
      </c>
      <c r="B956" s="10" t="s">
        <v>19</v>
      </c>
      <c r="C956" s="10" t="s">
        <v>30</v>
      </c>
      <c r="D956" s="22" t="s">
        <v>1317</v>
      </c>
      <c r="E956" s="11">
        <v>12</v>
      </c>
      <c r="F956" s="12">
        <v>42.59</v>
      </c>
      <c r="G956" s="13">
        <f>ROUND(E956*F956,2)</f>
        <v>511.08</v>
      </c>
      <c r="H956" s="11">
        <v>12</v>
      </c>
      <c r="I956" s="12">
        <v>47.3</v>
      </c>
      <c r="J956" s="13">
        <f>ROUND(H956*I956,2)</f>
        <v>567.6</v>
      </c>
    </row>
    <row r="957" spans="1:10" ht="51" x14ac:dyDescent="0.3">
      <c r="A957" s="14"/>
      <c r="B957" s="14"/>
      <c r="C957" s="14"/>
      <c r="D957" s="15" t="s">
        <v>1318</v>
      </c>
      <c r="E957" s="14"/>
      <c r="F957" s="14"/>
      <c r="G957" s="14"/>
      <c r="H957" s="14"/>
      <c r="I957" s="14"/>
      <c r="J957" s="14"/>
    </row>
    <row r="958" spans="1:10" ht="20.399999999999999" x14ac:dyDescent="0.3">
      <c r="A958" s="10" t="s">
        <v>1319</v>
      </c>
      <c r="B958" s="10" t="s">
        <v>19</v>
      </c>
      <c r="C958" s="10" t="s">
        <v>30</v>
      </c>
      <c r="D958" s="22" t="s">
        <v>1320</v>
      </c>
      <c r="E958" s="11">
        <v>8</v>
      </c>
      <c r="F958" s="12">
        <v>103.33</v>
      </c>
      <c r="G958" s="13">
        <f>ROUND(E958*F958,2)</f>
        <v>826.64</v>
      </c>
      <c r="H958" s="11">
        <v>8</v>
      </c>
      <c r="I958" s="12">
        <v>107.23</v>
      </c>
      <c r="J958" s="13">
        <f>ROUND(H958*I958,2)</f>
        <v>857.84</v>
      </c>
    </row>
    <row r="959" spans="1:10" ht="51" x14ac:dyDescent="0.3">
      <c r="A959" s="14"/>
      <c r="B959" s="14"/>
      <c r="C959" s="14"/>
      <c r="D959" s="15" t="s">
        <v>1321</v>
      </c>
      <c r="E959" s="14"/>
      <c r="F959" s="14"/>
      <c r="G959" s="14"/>
      <c r="H959" s="14"/>
      <c r="I959" s="14"/>
      <c r="J959" s="14"/>
    </row>
    <row r="960" spans="1:10" x14ac:dyDescent="0.3">
      <c r="A960" s="10" t="s">
        <v>1322</v>
      </c>
      <c r="B960" s="10" t="s">
        <v>19</v>
      </c>
      <c r="C960" s="10" t="s">
        <v>30</v>
      </c>
      <c r="D960" s="22" t="s">
        <v>1323</v>
      </c>
      <c r="E960" s="11">
        <v>1</v>
      </c>
      <c r="F960" s="12">
        <v>384.93</v>
      </c>
      <c r="G960" s="13">
        <f>ROUND(E960*F960,2)</f>
        <v>384.93</v>
      </c>
      <c r="H960" s="11">
        <v>1</v>
      </c>
      <c r="I960" s="12">
        <v>507.14</v>
      </c>
      <c r="J960" s="13">
        <f>ROUND(H960*I960,2)</f>
        <v>507.14</v>
      </c>
    </row>
    <row r="961" spans="1:10" ht="61.2" x14ac:dyDescent="0.3">
      <c r="A961" s="14"/>
      <c r="B961" s="14"/>
      <c r="C961" s="14"/>
      <c r="D961" s="15" t="s">
        <v>1324</v>
      </c>
      <c r="E961" s="14"/>
      <c r="F961" s="14"/>
      <c r="G961" s="14"/>
      <c r="H961" s="14"/>
      <c r="I961" s="14"/>
      <c r="J961" s="14"/>
    </row>
    <row r="962" spans="1:10" x14ac:dyDescent="0.3">
      <c r="A962" s="10" t="s">
        <v>1325</v>
      </c>
      <c r="B962" s="10" t="s">
        <v>19</v>
      </c>
      <c r="C962" s="10" t="s">
        <v>30</v>
      </c>
      <c r="D962" s="22" t="s">
        <v>1326</v>
      </c>
      <c r="E962" s="11">
        <v>1</v>
      </c>
      <c r="F962" s="12">
        <v>278.97000000000003</v>
      </c>
      <c r="G962" s="13">
        <f>ROUND(E962*F962,2)</f>
        <v>278.97000000000003</v>
      </c>
      <c r="H962" s="11">
        <v>1</v>
      </c>
      <c r="I962" s="12">
        <v>339.71</v>
      </c>
      <c r="J962" s="13">
        <f>ROUND(H962*I962,2)</f>
        <v>339.71</v>
      </c>
    </row>
    <row r="963" spans="1:10" ht="91.8" x14ac:dyDescent="0.3">
      <c r="A963" s="14"/>
      <c r="B963" s="14"/>
      <c r="C963" s="14"/>
      <c r="D963" s="15" t="s">
        <v>1327</v>
      </c>
      <c r="E963" s="14"/>
      <c r="F963" s="14"/>
      <c r="G963" s="14"/>
      <c r="H963" s="14"/>
      <c r="I963" s="14"/>
      <c r="J963" s="14"/>
    </row>
    <row r="964" spans="1:10" ht="20.399999999999999" x14ac:dyDescent="0.3">
      <c r="A964" s="10" t="s">
        <v>1328</v>
      </c>
      <c r="B964" s="10" t="s">
        <v>19</v>
      </c>
      <c r="C964" s="10" t="s">
        <v>30</v>
      </c>
      <c r="D964" s="22" t="s">
        <v>1329</v>
      </c>
      <c r="E964" s="11">
        <v>8</v>
      </c>
      <c r="F964" s="12">
        <v>155.15</v>
      </c>
      <c r="G964" s="13">
        <f>ROUND(E964*F964,2)</f>
        <v>1241.2</v>
      </c>
      <c r="H964" s="11">
        <v>8</v>
      </c>
      <c r="I964" s="12">
        <v>189.14</v>
      </c>
      <c r="J964" s="13">
        <f>ROUND(H964*I964,2)</f>
        <v>1513.12</v>
      </c>
    </row>
    <row r="965" spans="1:10" ht="71.400000000000006" x14ac:dyDescent="0.3">
      <c r="A965" s="14"/>
      <c r="B965" s="14"/>
      <c r="C965" s="14"/>
      <c r="D965" s="15" t="s">
        <v>1330</v>
      </c>
      <c r="E965" s="14"/>
      <c r="F965" s="14"/>
      <c r="G965" s="14"/>
      <c r="H965" s="14"/>
      <c r="I965" s="14"/>
      <c r="J965" s="14"/>
    </row>
    <row r="966" spans="1:10" ht="20.399999999999999" x14ac:dyDescent="0.3">
      <c r="A966" s="10" t="s">
        <v>1331</v>
      </c>
      <c r="B966" s="10" t="s">
        <v>19</v>
      </c>
      <c r="C966" s="10" t="s">
        <v>30</v>
      </c>
      <c r="D966" s="22" t="s">
        <v>1332</v>
      </c>
      <c r="E966" s="11">
        <v>3</v>
      </c>
      <c r="F966" s="12">
        <v>219.48</v>
      </c>
      <c r="G966" s="13">
        <f>ROUND(E966*F966,2)</f>
        <v>658.44</v>
      </c>
      <c r="H966" s="11">
        <v>3</v>
      </c>
      <c r="I966" s="12">
        <v>268.38</v>
      </c>
      <c r="J966" s="13">
        <f>ROUND(H966*I966,2)</f>
        <v>805.14</v>
      </c>
    </row>
    <row r="967" spans="1:10" ht="81.599999999999994" x14ac:dyDescent="0.3">
      <c r="A967" s="14"/>
      <c r="B967" s="14"/>
      <c r="C967" s="14"/>
      <c r="D967" s="15" t="s">
        <v>1333</v>
      </c>
      <c r="E967" s="14"/>
      <c r="F967" s="14"/>
      <c r="G967" s="14"/>
      <c r="H967" s="14"/>
      <c r="I967" s="14"/>
      <c r="J967" s="14"/>
    </row>
    <row r="968" spans="1:10" ht="20.399999999999999" x14ac:dyDescent="0.3">
      <c r="A968" s="10" t="s">
        <v>1334</v>
      </c>
      <c r="B968" s="10" t="s">
        <v>19</v>
      </c>
      <c r="C968" s="10" t="s">
        <v>30</v>
      </c>
      <c r="D968" s="22" t="s">
        <v>1335</v>
      </c>
      <c r="E968" s="11">
        <v>1</v>
      </c>
      <c r="F968" s="12">
        <v>348.96</v>
      </c>
      <c r="G968" s="13">
        <f>ROUND(E968*F968,2)</f>
        <v>348.96</v>
      </c>
      <c r="H968" s="11">
        <v>1</v>
      </c>
      <c r="I968" s="12">
        <v>246.5</v>
      </c>
      <c r="J968" s="13">
        <f>ROUND(H968*I968,2)</f>
        <v>246.5</v>
      </c>
    </row>
    <row r="969" spans="1:10" ht="20.399999999999999" x14ac:dyDescent="0.3">
      <c r="A969" s="14"/>
      <c r="B969" s="14"/>
      <c r="C969" s="14"/>
      <c r="D969" s="15" t="s">
        <v>1336</v>
      </c>
      <c r="E969" s="14"/>
      <c r="F969" s="14"/>
      <c r="G969" s="14"/>
      <c r="H969" s="14"/>
      <c r="I969" s="14"/>
      <c r="J969" s="14"/>
    </row>
    <row r="970" spans="1:10" ht="20.399999999999999" x14ac:dyDescent="0.3">
      <c r="A970" s="10" t="s">
        <v>1337</v>
      </c>
      <c r="B970" s="10" t="s">
        <v>19</v>
      </c>
      <c r="C970" s="10" t="s">
        <v>30</v>
      </c>
      <c r="D970" s="22" t="s">
        <v>1338</v>
      </c>
      <c r="E970" s="11">
        <v>39</v>
      </c>
      <c r="F970" s="12">
        <v>160.38999999999999</v>
      </c>
      <c r="G970" s="13">
        <f>ROUND(E970*F970,2)</f>
        <v>6255.21</v>
      </c>
      <c r="H970" s="11">
        <v>39</v>
      </c>
      <c r="I970" s="12">
        <v>164.42</v>
      </c>
      <c r="J970" s="13">
        <f>ROUND(H970*I970,2)</f>
        <v>6412.38</v>
      </c>
    </row>
    <row r="971" spans="1:10" ht="214.2" x14ac:dyDescent="0.3">
      <c r="A971" s="14"/>
      <c r="B971" s="14"/>
      <c r="C971" s="14"/>
      <c r="D971" s="15" t="s">
        <v>1339</v>
      </c>
      <c r="E971" s="14"/>
      <c r="F971" s="14"/>
      <c r="G971" s="14"/>
      <c r="H971" s="14"/>
      <c r="I971" s="14"/>
      <c r="J971" s="14"/>
    </row>
    <row r="972" spans="1:10" ht="20.399999999999999" x14ac:dyDescent="0.3">
      <c r="A972" s="10" t="s">
        <v>1340</v>
      </c>
      <c r="B972" s="10" t="s">
        <v>19</v>
      </c>
      <c r="C972" s="10" t="s">
        <v>30</v>
      </c>
      <c r="D972" s="22" t="s">
        <v>1341</v>
      </c>
      <c r="E972" s="11">
        <v>37</v>
      </c>
      <c r="F972" s="12">
        <v>50.51</v>
      </c>
      <c r="G972" s="13">
        <f>ROUND(E972*F972,2)</f>
        <v>1868.87</v>
      </c>
      <c r="H972" s="11">
        <v>37</v>
      </c>
      <c r="I972" s="12">
        <v>54.57</v>
      </c>
      <c r="J972" s="13">
        <f>ROUND(H972*I972,2)</f>
        <v>2019.09</v>
      </c>
    </row>
    <row r="973" spans="1:10" ht="40.799999999999997" x14ac:dyDescent="0.3">
      <c r="A973" s="14"/>
      <c r="B973" s="14"/>
      <c r="C973" s="14"/>
      <c r="D973" s="15" t="s">
        <v>1342</v>
      </c>
      <c r="E973" s="14"/>
      <c r="F973" s="14"/>
      <c r="G973" s="14"/>
      <c r="H973" s="14"/>
      <c r="I973" s="14"/>
      <c r="J973" s="14"/>
    </row>
    <row r="974" spans="1:10" ht="20.399999999999999" x14ac:dyDescent="0.3">
      <c r="A974" s="10" t="s">
        <v>1343</v>
      </c>
      <c r="B974" s="10" t="s">
        <v>19</v>
      </c>
      <c r="C974" s="10" t="s">
        <v>30</v>
      </c>
      <c r="D974" s="22" t="s">
        <v>1344</v>
      </c>
      <c r="E974" s="11">
        <v>4</v>
      </c>
      <c r="F974" s="12">
        <v>76.959999999999994</v>
      </c>
      <c r="G974" s="13">
        <f>ROUND(E974*F974,2)</f>
        <v>307.83999999999997</v>
      </c>
      <c r="H974" s="11">
        <v>4</v>
      </c>
      <c r="I974" s="12">
        <v>88.7</v>
      </c>
      <c r="J974" s="13">
        <f>ROUND(H974*I974,2)</f>
        <v>354.8</v>
      </c>
    </row>
    <row r="975" spans="1:10" ht="40.799999999999997" x14ac:dyDescent="0.3">
      <c r="A975" s="14"/>
      <c r="B975" s="14"/>
      <c r="C975" s="14"/>
      <c r="D975" s="15" t="s">
        <v>1345</v>
      </c>
      <c r="E975" s="14"/>
      <c r="F975" s="14"/>
      <c r="G975" s="14"/>
      <c r="H975" s="14"/>
      <c r="I975" s="14"/>
      <c r="J975" s="14"/>
    </row>
    <row r="976" spans="1:10" ht="20.399999999999999" x14ac:dyDescent="0.3">
      <c r="A976" s="10" t="s">
        <v>1346</v>
      </c>
      <c r="B976" s="10" t="s">
        <v>19</v>
      </c>
      <c r="C976" s="10" t="s">
        <v>30</v>
      </c>
      <c r="D976" s="22" t="s">
        <v>1347</v>
      </c>
      <c r="E976" s="11">
        <v>2</v>
      </c>
      <c r="F976" s="12">
        <v>47.48</v>
      </c>
      <c r="G976" s="13">
        <f>ROUND(E976*F976,2)</f>
        <v>94.96</v>
      </c>
      <c r="H976" s="11">
        <v>2</v>
      </c>
      <c r="I976" s="12">
        <v>55.89</v>
      </c>
      <c r="J976" s="13">
        <f>ROUND(H976*I976,2)</f>
        <v>111.78</v>
      </c>
    </row>
    <row r="977" spans="1:10" ht="40.799999999999997" x14ac:dyDescent="0.3">
      <c r="A977" s="14"/>
      <c r="B977" s="14"/>
      <c r="C977" s="14"/>
      <c r="D977" s="15" t="s">
        <v>1348</v>
      </c>
      <c r="E977" s="14"/>
      <c r="F977" s="14"/>
      <c r="G977" s="14"/>
      <c r="H977" s="14"/>
      <c r="I977" s="14"/>
      <c r="J977" s="14"/>
    </row>
    <row r="978" spans="1:10" x14ac:dyDescent="0.3">
      <c r="A978" s="14"/>
      <c r="B978" s="14"/>
      <c r="C978" s="14"/>
      <c r="D978" s="23" t="s">
        <v>1349</v>
      </c>
      <c r="E978" s="11">
        <v>1</v>
      </c>
      <c r="F978" s="9">
        <f>G942+G944+G946+G948+G950+G952+G954+G956+G958+G960+G962+G964+G966+G968+G970+G972+G974+G976</f>
        <v>18310.29</v>
      </c>
      <c r="G978" s="9">
        <f>ROUND(F978*E978,2)</f>
        <v>18310.29</v>
      </c>
      <c r="H978" s="11">
        <v>1</v>
      </c>
      <c r="I978" s="12">
        <v>19796.93</v>
      </c>
      <c r="J978" s="9">
        <f>ROUND(I978*H978,2)</f>
        <v>19796.93</v>
      </c>
    </row>
    <row r="979" spans="1:10" ht="0.9" customHeight="1" x14ac:dyDescent="0.3">
      <c r="A979" s="17"/>
      <c r="B979" s="17"/>
      <c r="C979" s="17"/>
      <c r="D979" s="24"/>
      <c r="E979" s="17"/>
      <c r="F979" s="17"/>
      <c r="G979" s="17"/>
      <c r="H979" s="17"/>
      <c r="I979" s="17"/>
      <c r="J979" s="17"/>
    </row>
    <row r="980" spans="1:10" x14ac:dyDescent="0.3">
      <c r="A980" s="18" t="s">
        <v>1350</v>
      </c>
      <c r="B980" s="18" t="s">
        <v>15</v>
      </c>
      <c r="C980" s="18" t="s">
        <v>16</v>
      </c>
      <c r="D980" s="25" t="s">
        <v>1351</v>
      </c>
      <c r="E980" s="19">
        <f t="shared" ref="E980:J980" si="60">E997</f>
        <v>1</v>
      </c>
      <c r="F980" s="9">
        <f t="shared" si="60"/>
        <v>19125.579999999998</v>
      </c>
      <c r="G980" s="9">
        <f t="shared" si="60"/>
        <v>19125.580000000002</v>
      </c>
      <c r="H980" s="19">
        <f t="shared" si="60"/>
        <v>1</v>
      </c>
      <c r="I980" s="9">
        <f t="shared" si="60"/>
        <v>19128.53</v>
      </c>
      <c r="J980" s="9">
        <f t="shared" si="60"/>
        <v>19128.53</v>
      </c>
    </row>
    <row r="981" spans="1:10" x14ac:dyDescent="0.3">
      <c r="A981" s="10" t="s">
        <v>1352</v>
      </c>
      <c r="B981" s="10" t="s">
        <v>19</v>
      </c>
      <c r="C981" s="10" t="s">
        <v>30</v>
      </c>
      <c r="D981" s="22" t="s">
        <v>1353</v>
      </c>
      <c r="E981" s="11">
        <v>1</v>
      </c>
      <c r="F981" s="12">
        <v>1553.4</v>
      </c>
      <c r="G981" s="13">
        <f>ROUND(E981*F981,2)</f>
        <v>1553.4</v>
      </c>
      <c r="H981" s="11">
        <v>1</v>
      </c>
      <c r="I981" s="12">
        <v>1506.09</v>
      </c>
      <c r="J981" s="13">
        <f>ROUND(H981*I981,2)</f>
        <v>1506.09</v>
      </c>
    </row>
    <row r="982" spans="1:10" ht="265.2" x14ac:dyDescent="0.3">
      <c r="A982" s="14"/>
      <c r="B982" s="14"/>
      <c r="C982" s="14"/>
      <c r="D982" s="15" t="s">
        <v>1354</v>
      </c>
      <c r="E982" s="14"/>
      <c r="F982" s="14"/>
      <c r="G982" s="14"/>
      <c r="H982" s="14"/>
      <c r="I982" s="14"/>
      <c r="J982" s="14"/>
    </row>
    <row r="983" spans="1:10" ht="20.399999999999999" x14ac:dyDescent="0.3">
      <c r="A983" s="10" t="s">
        <v>1355</v>
      </c>
      <c r="B983" s="10" t="s">
        <v>19</v>
      </c>
      <c r="C983" s="10" t="s">
        <v>30</v>
      </c>
      <c r="D983" s="22" t="s">
        <v>1356</v>
      </c>
      <c r="E983" s="11">
        <v>1</v>
      </c>
      <c r="F983" s="12">
        <v>2360.9</v>
      </c>
      <c r="G983" s="13">
        <f>ROUND(E983*F983,2)</f>
        <v>2360.9</v>
      </c>
      <c r="H983" s="11">
        <v>1</v>
      </c>
      <c r="I983" s="12">
        <v>3185.04</v>
      </c>
      <c r="J983" s="13">
        <f>ROUND(H983*I983,2)</f>
        <v>3185.04</v>
      </c>
    </row>
    <row r="984" spans="1:10" ht="306" x14ac:dyDescent="0.3">
      <c r="A984" s="14"/>
      <c r="B984" s="14"/>
      <c r="C984" s="14"/>
      <c r="D984" s="15" t="s">
        <v>1357</v>
      </c>
      <c r="E984" s="14"/>
      <c r="F984" s="14"/>
      <c r="G984" s="14"/>
      <c r="H984" s="14"/>
      <c r="I984" s="14"/>
      <c r="J984" s="14"/>
    </row>
    <row r="985" spans="1:10" ht="20.399999999999999" x14ac:dyDescent="0.3">
      <c r="A985" s="10" t="s">
        <v>1358</v>
      </c>
      <c r="B985" s="10" t="s">
        <v>19</v>
      </c>
      <c r="C985" s="10" t="s">
        <v>30</v>
      </c>
      <c r="D985" s="22" t="s">
        <v>1359</v>
      </c>
      <c r="E985" s="11">
        <v>1</v>
      </c>
      <c r="F985" s="12">
        <v>4996.62</v>
      </c>
      <c r="G985" s="13">
        <f>ROUND(E985*F985,2)</f>
        <v>4996.62</v>
      </c>
      <c r="H985" s="11">
        <v>1</v>
      </c>
      <c r="I985" s="12">
        <v>4607.51</v>
      </c>
      <c r="J985" s="13">
        <f>ROUND(H985*I985,2)</f>
        <v>4607.51</v>
      </c>
    </row>
    <row r="986" spans="1:10" ht="275.39999999999998" x14ac:dyDescent="0.3">
      <c r="A986" s="14"/>
      <c r="B986" s="14"/>
      <c r="C986" s="14"/>
      <c r="D986" s="15" t="s">
        <v>1360</v>
      </c>
      <c r="E986" s="14"/>
      <c r="F986" s="14"/>
      <c r="G986" s="14"/>
      <c r="H986" s="14"/>
      <c r="I986" s="14"/>
      <c r="J986" s="14"/>
    </row>
    <row r="987" spans="1:10" ht="20.399999999999999" x14ac:dyDescent="0.3">
      <c r="A987" s="10" t="s">
        <v>1361</v>
      </c>
      <c r="B987" s="10" t="s">
        <v>19</v>
      </c>
      <c r="C987" s="10" t="s">
        <v>30</v>
      </c>
      <c r="D987" s="22" t="s">
        <v>1362</v>
      </c>
      <c r="E987" s="11">
        <v>1</v>
      </c>
      <c r="F987" s="12">
        <v>3369.95</v>
      </c>
      <c r="G987" s="13">
        <f>ROUND(E987*F987,2)</f>
        <v>3369.95</v>
      </c>
      <c r="H987" s="11">
        <v>1</v>
      </c>
      <c r="I987" s="12">
        <v>3185.04</v>
      </c>
      <c r="J987" s="13">
        <f>ROUND(H987*I987,2)</f>
        <v>3185.04</v>
      </c>
    </row>
    <row r="988" spans="1:10" ht="265.2" x14ac:dyDescent="0.3">
      <c r="A988" s="14"/>
      <c r="B988" s="14"/>
      <c r="C988" s="14"/>
      <c r="D988" s="15" t="s">
        <v>1363</v>
      </c>
      <c r="E988" s="14"/>
      <c r="F988" s="14"/>
      <c r="G988" s="14"/>
      <c r="H988" s="14"/>
      <c r="I988" s="14"/>
      <c r="J988" s="14"/>
    </row>
    <row r="989" spans="1:10" ht="20.399999999999999" x14ac:dyDescent="0.3">
      <c r="A989" s="10" t="s">
        <v>1364</v>
      </c>
      <c r="B989" s="10" t="s">
        <v>19</v>
      </c>
      <c r="C989" s="10" t="s">
        <v>30</v>
      </c>
      <c r="D989" s="22" t="s">
        <v>1365</v>
      </c>
      <c r="E989" s="11">
        <v>1</v>
      </c>
      <c r="F989" s="12">
        <v>3921.07</v>
      </c>
      <c r="G989" s="13">
        <f>ROUND(E989*F989,2)</f>
        <v>3921.07</v>
      </c>
      <c r="H989" s="11">
        <v>1</v>
      </c>
      <c r="I989" s="12">
        <v>3601.1</v>
      </c>
      <c r="J989" s="13">
        <f>ROUND(H989*I989,2)</f>
        <v>3601.1</v>
      </c>
    </row>
    <row r="990" spans="1:10" ht="275.39999999999998" x14ac:dyDescent="0.3">
      <c r="A990" s="14"/>
      <c r="B990" s="14"/>
      <c r="C990" s="14"/>
      <c r="D990" s="15" t="s">
        <v>1366</v>
      </c>
      <c r="E990" s="14"/>
      <c r="F990" s="14"/>
      <c r="G990" s="14"/>
      <c r="H990" s="14"/>
      <c r="I990" s="14"/>
      <c r="J990" s="14"/>
    </row>
    <row r="991" spans="1:10" x14ac:dyDescent="0.3">
      <c r="A991" s="10" t="s">
        <v>1367</v>
      </c>
      <c r="B991" s="10" t="s">
        <v>19</v>
      </c>
      <c r="C991" s="10" t="s">
        <v>30</v>
      </c>
      <c r="D991" s="22" t="s">
        <v>1368</v>
      </c>
      <c r="E991" s="11">
        <v>1</v>
      </c>
      <c r="F991" s="12">
        <v>1134.48</v>
      </c>
      <c r="G991" s="13">
        <f>ROUND(E991*F991,2)</f>
        <v>1134.48</v>
      </c>
      <c r="H991" s="11">
        <v>1</v>
      </c>
      <c r="I991" s="12">
        <v>1017.81</v>
      </c>
      <c r="J991" s="13">
        <f>ROUND(H991*I991,2)</f>
        <v>1017.81</v>
      </c>
    </row>
    <row r="992" spans="1:10" ht="204" x14ac:dyDescent="0.3">
      <c r="A992" s="14"/>
      <c r="B992" s="14"/>
      <c r="C992" s="14"/>
      <c r="D992" s="15" t="s">
        <v>1369</v>
      </c>
      <c r="E992" s="14"/>
      <c r="F992" s="14"/>
      <c r="G992" s="14"/>
      <c r="H992" s="14"/>
      <c r="I992" s="14"/>
      <c r="J992" s="14"/>
    </row>
    <row r="993" spans="1:10" x14ac:dyDescent="0.3">
      <c r="A993" s="10" t="s">
        <v>1370</v>
      </c>
      <c r="B993" s="10" t="s">
        <v>19</v>
      </c>
      <c r="C993" s="10" t="s">
        <v>30</v>
      </c>
      <c r="D993" s="22" t="s">
        <v>1371</v>
      </c>
      <c r="E993" s="11">
        <v>2</v>
      </c>
      <c r="F993" s="12">
        <v>179.52</v>
      </c>
      <c r="G993" s="13">
        <f>ROUND(E993*F993,2)</f>
        <v>359.04</v>
      </c>
      <c r="H993" s="11">
        <v>2</v>
      </c>
      <c r="I993" s="12">
        <v>209.79</v>
      </c>
      <c r="J993" s="13">
        <f>ROUND(H993*I993,2)</f>
        <v>419.58</v>
      </c>
    </row>
    <row r="994" spans="1:10" ht="30.6" x14ac:dyDescent="0.3">
      <c r="A994" s="14"/>
      <c r="B994" s="14"/>
      <c r="C994" s="14"/>
      <c r="D994" s="15" t="s">
        <v>1372</v>
      </c>
      <c r="E994" s="14"/>
      <c r="F994" s="14"/>
      <c r="G994" s="14"/>
      <c r="H994" s="14"/>
      <c r="I994" s="14"/>
      <c r="J994" s="14"/>
    </row>
    <row r="995" spans="1:10" x14ac:dyDescent="0.3">
      <c r="A995" s="10" t="s">
        <v>1373</v>
      </c>
      <c r="B995" s="10" t="s">
        <v>19</v>
      </c>
      <c r="C995" s="10" t="s">
        <v>30</v>
      </c>
      <c r="D995" s="22" t="s">
        <v>1374</v>
      </c>
      <c r="E995" s="11">
        <v>2</v>
      </c>
      <c r="F995" s="12">
        <v>715.06</v>
      </c>
      <c r="G995" s="13">
        <f>ROUND(E995*F995,2)</f>
        <v>1430.12</v>
      </c>
      <c r="H995" s="11">
        <v>2</v>
      </c>
      <c r="I995" s="12">
        <v>803.18</v>
      </c>
      <c r="J995" s="13">
        <f>ROUND(H995*I995,2)</f>
        <v>1606.36</v>
      </c>
    </row>
    <row r="996" spans="1:10" ht="40.799999999999997" x14ac:dyDescent="0.3">
      <c r="A996" s="14"/>
      <c r="B996" s="14"/>
      <c r="C996" s="14"/>
      <c r="D996" s="15" t="s">
        <v>1375</v>
      </c>
      <c r="E996" s="14"/>
      <c r="F996" s="14"/>
      <c r="G996" s="14"/>
      <c r="H996" s="14"/>
      <c r="I996" s="14"/>
      <c r="J996" s="14"/>
    </row>
    <row r="997" spans="1:10" x14ac:dyDescent="0.3">
      <c r="A997" s="14"/>
      <c r="B997" s="14"/>
      <c r="C997" s="14"/>
      <c r="D997" s="23" t="s">
        <v>1376</v>
      </c>
      <c r="E997" s="11">
        <v>1</v>
      </c>
      <c r="F997" s="9">
        <f>G981+G983+G985+G987+G989+G991+G993+G995</f>
        <v>19125.579999999998</v>
      </c>
      <c r="G997" s="9">
        <f>ROUND(F997*E997,2)</f>
        <v>19125.580000000002</v>
      </c>
      <c r="H997" s="11">
        <v>1</v>
      </c>
      <c r="I997" s="12">
        <v>19128.53</v>
      </c>
      <c r="J997" s="9">
        <f>ROUND(I997*H997,2)</f>
        <v>19128.53</v>
      </c>
    </row>
    <row r="998" spans="1:10" ht="0.9" customHeight="1" x14ac:dyDescent="0.3">
      <c r="A998" s="17"/>
      <c r="B998" s="17"/>
      <c r="C998" s="17"/>
      <c r="D998" s="24"/>
      <c r="E998" s="17"/>
      <c r="F998" s="17"/>
      <c r="G998" s="17"/>
      <c r="H998" s="17"/>
      <c r="I998" s="17"/>
      <c r="J998" s="17"/>
    </row>
    <row r="999" spans="1:10" x14ac:dyDescent="0.3">
      <c r="A999" s="18" t="s">
        <v>1377</v>
      </c>
      <c r="B999" s="18" t="s">
        <v>15</v>
      </c>
      <c r="C999" s="18" t="s">
        <v>16</v>
      </c>
      <c r="D999" s="25" t="s">
        <v>1378</v>
      </c>
      <c r="E999" s="19">
        <f t="shared" ref="E999:J999" si="61">E1010</f>
        <v>1</v>
      </c>
      <c r="F999" s="9">
        <f t="shared" si="61"/>
        <v>10193.85</v>
      </c>
      <c r="G999" s="9">
        <f t="shared" si="61"/>
        <v>10193.85</v>
      </c>
      <c r="H999" s="19">
        <f t="shared" si="61"/>
        <v>1</v>
      </c>
      <c r="I999" s="9">
        <f t="shared" si="61"/>
        <v>7818.57</v>
      </c>
      <c r="J999" s="9">
        <f t="shared" si="61"/>
        <v>7818.57</v>
      </c>
    </row>
    <row r="1000" spans="1:10" x14ac:dyDescent="0.3">
      <c r="A1000" s="10" t="s">
        <v>1379</v>
      </c>
      <c r="B1000" s="10" t="s">
        <v>19</v>
      </c>
      <c r="C1000" s="10" t="s">
        <v>30</v>
      </c>
      <c r="D1000" s="22" t="s">
        <v>1380</v>
      </c>
      <c r="E1000" s="11">
        <v>1</v>
      </c>
      <c r="F1000" s="12">
        <v>1929.15</v>
      </c>
      <c r="G1000" s="13">
        <f>ROUND(E1000*F1000,2)</f>
        <v>1929.15</v>
      </c>
      <c r="H1000" s="11">
        <v>1</v>
      </c>
      <c r="I1000" s="12">
        <v>1929.15</v>
      </c>
      <c r="J1000" s="13">
        <f>ROUND(H1000*I1000,2)</f>
        <v>1929.15</v>
      </c>
    </row>
    <row r="1001" spans="1:10" ht="367.2" x14ac:dyDescent="0.3">
      <c r="A1001" s="14"/>
      <c r="B1001" s="14"/>
      <c r="C1001" s="14"/>
      <c r="D1001" s="15" t="s">
        <v>1381</v>
      </c>
      <c r="E1001" s="14"/>
      <c r="F1001" s="14"/>
      <c r="G1001" s="14"/>
      <c r="H1001" s="14"/>
      <c r="I1001" s="14"/>
      <c r="J1001" s="14"/>
    </row>
    <row r="1002" spans="1:10" x14ac:dyDescent="0.3">
      <c r="A1002" s="10" t="s">
        <v>1382</v>
      </c>
      <c r="B1002" s="10" t="s">
        <v>19</v>
      </c>
      <c r="C1002" s="10" t="s">
        <v>30</v>
      </c>
      <c r="D1002" s="22" t="s">
        <v>1383</v>
      </c>
      <c r="E1002" s="11">
        <v>1</v>
      </c>
      <c r="F1002" s="12">
        <v>4377.8900000000003</v>
      </c>
      <c r="G1002" s="13">
        <f>ROUND(E1002*F1002,2)</f>
        <v>4377.8900000000003</v>
      </c>
      <c r="H1002" s="11">
        <v>1</v>
      </c>
      <c r="I1002" s="12">
        <v>2024.79</v>
      </c>
      <c r="J1002" s="13">
        <f>ROUND(H1002*I1002,2)</f>
        <v>2024.79</v>
      </c>
    </row>
    <row r="1003" spans="1:10" ht="122.4" x14ac:dyDescent="0.3">
      <c r="A1003" s="14"/>
      <c r="B1003" s="14"/>
      <c r="C1003" s="14"/>
      <c r="D1003" s="15" t="s">
        <v>1384</v>
      </c>
      <c r="E1003" s="14"/>
      <c r="F1003" s="14"/>
      <c r="G1003" s="14"/>
      <c r="H1003" s="14"/>
      <c r="I1003" s="14"/>
      <c r="J1003" s="14"/>
    </row>
    <row r="1004" spans="1:10" x14ac:dyDescent="0.3">
      <c r="A1004" s="10" t="s">
        <v>1385</v>
      </c>
      <c r="B1004" s="10" t="s">
        <v>19</v>
      </c>
      <c r="C1004" s="10" t="s">
        <v>30</v>
      </c>
      <c r="D1004" s="22" t="s">
        <v>1386</v>
      </c>
      <c r="E1004" s="11">
        <v>1</v>
      </c>
      <c r="F1004" s="12">
        <v>3479.36</v>
      </c>
      <c r="G1004" s="13">
        <f>ROUND(E1004*F1004,2)</f>
        <v>3479.36</v>
      </c>
      <c r="H1004" s="11">
        <v>1</v>
      </c>
      <c r="I1004" s="12">
        <v>3472.31</v>
      </c>
      <c r="J1004" s="13">
        <f>ROUND(H1004*I1004,2)</f>
        <v>3472.31</v>
      </c>
    </row>
    <row r="1005" spans="1:10" ht="112.2" x14ac:dyDescent="0.3">
      <c r="A1005" s="14"/>
      <c r="B1005" s="14"/>
      <c r="C1005" s="14"/>
      <c r="D1005" s="15" t="s">
        <v>1387</v>
      </c>
      <c r="E1005" s="14"/>
      <c r="F1005" s="14"/>
      <c r="G1005" s="14"/>
      <c r="H1005" s="14"/>
      <c r="I1005" s="14"/>
      <c r="J1005" s="14"/>
    </row>
    <row r="1006" spans="1:10" x14ac:dyDescent="0.3">
      <c r="A1006" s="10" t="s">
        <v>1388</v>
      </c>
      <c r="B1006" s="10" t="s">
        <v>19</v>
      </c>
      <c r="C1006" s="10" t="s">
        <v>30</v>
      </c>
      <c r="D1006" s="22" t="s">
        <v>1389</v>
      </c>
      <c r="E1006" s="11">
        <v>1</v>
      </c>
      <c r="F1006" s="12">
        <v>199.3</v>
      </c>
      <c r="G1006" s="13">
        <f>ROUND(E1006*F1006,2)</f>
        <v>199.3</v>
      </c>
      <c r="H1006" s="11">
        <v>1</v>
      </c>
      <c r="I1006" s="12">
        <v>201.29</v>
      </c>
      <c r="J1006" s="13">
        <f>ROUND(H1006*I1006,2)</f>
        <v>201.29</v>
      </c>
    </row>
    <row r="1007" spans="1:10" ht="51" x14ac:dyDescent="0.3">
      <c r="A1007" s="14"/>
      <c r="B1007" s="14"/>
      <c r="C1007" s="14"/>
      <c r="D1007" s="15" t="s">
        <v>1390</v>
      </c>
      <c r="E1007" s="14"/>
      <c r="F1007" s="14"/>
      <c r="G1007" s="14"/>
      <c r="H1007" s="14"/>
      <c r="I1007" s="14"/>
      <c r="J1007" s="14"/>
    </row>
    <row r="1008" spans="1:10" x14ac:dyDescent="0.3">
      <c r="A1008" s="10" t="s">
        <v>1391</v>
      </c>
      <c r="B1008" s="10" t="s">
        <v>19</v>
      </c>
      <c r="C1008" s="10" t="s">
        <v>30</v>
      </c>
      <c r="D1008" s="22" t="s">
        <v>1392</v>
      </c>
      <c r="E1008" s="11">
        <v>1</v>
      </c>
      <c r="F1008" s="12">
        <v>208.15</v>
      </c>
      <c r="G1008" s="13">
        <f>ROUND(E1008*F1008,2)</f>
        <v>208.15</v>
      </c>
      <c r="H1008" s="11">
        <v>1</v>
      </c>
      <c r="I1008" s="12">
        <v>191.03</v>
      </c>
      <c r="J1008" s="13">
        <f>ROUND(H1008*I1008,2)</f>
        <v>191.03</v>
      </c>
    </row>
    <row r="1009" spans="1:10" ht="20.399999999999999" x14ac:dyDescent="0.3">
      <c r="A1009" s="14"/>
      <c r="B1009" s="14"/>
      <c r="C1009" s="14"/>
      <c r="D1009" s="15" t="s">
        <v>1393</v>
      </c>
      <c r="E1009" s="14"/>
      <c r="F1009" s="14"/>
      <c r="G1009" s="14"/>
      <c r="H1009" s="14"/>
      <c r="I1009" s="14"/>
      <c r="J1009" s="14"/>
    </row>
    <row r="1010" spans="1:10" x14ac:dyDescent="0.3">
      <c r="A1010" s="14"/>
      <c r="B1010" s="14"/>
      <c r="C1010" s="14"/>
      <c r="D1010" s="23" t="s">
        <v>1394</v>
      </c>
      <c r="E1010" s="11">
        <v>1</v>
      </c>
      <c r="F1010" s="9">
        <f>G1000+G1002+G1004+G1006+G1008</f>
        <v>10193.85</v>
      </c>
      <c r="G1010" s="9">
        <f>ROUND(F1010*E1010,2)</f>
        <v>10193.85</v>
      </c>
      <c r="H1010" s="11">
        <v>1</v>
      </c>
      <c r="I1010" s="12">
        <v>7818.57</v>
      </c>
      <c r="J1010" s="9">
        <f>ROUND(I1010*H1010,2)</f>
        <v>7818.57</v>
      </c>
    </row>
    <row r="1011" spans="1:10" ht="0.9" customHeight="1" x14ac:dyDescent="0.3">
      <c r="A1011" s="17"/>
      <c r="B1011" s="17"/>
      <c r="C1011" s="17"/>
      <c r="D1011" s="24"/>
      <c r="E1011" s="17"/>
      <c r="F1011" s="17"/>
      <c r="G1011" s="17"/>
      <c r="H1011" s="17"/>
      <c r="I1011" s="17"/>
      <c r="J1011" s="17"/>
    </row>
    <row r="1012" spans="1:10" x14ac:dyDescent="0.3">
      <c r="A1012" s="18" t="s">
        <v>1395</v>
      </c>
      <c r="B1012" s="18" t="s">
        <v>15</v>
      </c>
      <c r="C1012" s="18" t="s">
        <v>16</v>
      </c>
      <c r="D1012" s="25" t="s">
        <v>1396</v>
      </c>
      <c r="E1012" s="19">
        <f t="shared" ref="E1012:J1012" si="62">E1017</f>
        <v>1</v>
      </c>
      <c r="F1012" s="9">
        <f t="shared" si="62"/>
        <v>7930.92</v>
      </c>
      <c r="G1012" s="9">
        <f t="shared" si="62"/>
        <v>7930.92</v>
      </c>
      <c r="H1012" s="19">
        <f t="shared" si="62"/>
        <v>1</v>
      </c>
      <c r="I1012" s="9">
        <f t="shared" si="62"/>
        <v>8192.7999999999993</v>
      </c>
      <c r="J1012" s="9">
        <f t="shared" si="62"/>
        <v>8192.7999999999993</v>
      </c>
    </row>
    <row r="1013" spans="1:10" ht="20.399999999999999" x14ac:dyDescent="0.3">
      <c r="A1013" s="10" t="s">
        <v>1397</v>
      </c>
      <c r="B1013" s="10" t="s">
        <v>19</v>
      </c>
      <c r="C1013" s="10" t="s">
        <v>30</v>
      </c>
      <c r="D1013" s="22" t="s">
        <v>1398</v>
      </c>
      <c r="E1013" s="11">
        <v>308</v>
      </c>
      <c r="F1013" s="12">
        <v>20.49</v>
      </c>
      <c r="G1013" s="13">
        <f>ROUND(E1013*F1013,2)</f>
        <v>6310.92</v>
      </c>
      <c r="H1013" s="11">
        <v>308</v>
      </c>
      <c r="I1013" s="12">
        <v>21.48</v>
      </c>
      <c r="J1013" s="13">
        <f>ROUND(H1013*I1013,2)</f>
        <v>6615.84</v>
      </c>
    </row>
    <row r="1014" spans="1:10" ht="61.2" x14ac:dyDescent="0.3">
      <c r="A1014" s="14"/>
      <c r="B1014" s="14"/>
      <c r="C1014" s="14"/>
      <c r="D1014" s="15" t="s">
        <v>1399</v>
      </c>
      <c r="E1014" s="14"/>
      <c r="F1014" s="14"/>
      <c r="G1014" s="14"/>
      <c r="H1014" s="14"/>
      <c r="I1014" s="14"/>
      <c r="J1014" s="14"/>
    </row>
    <row r="1015" spans="1:10" x14ac:dyDescent="0.3">
      <c r="A1015" s="10" t="s">
        <v>1400</v>
      </c>
      <c r="B1015" s="10" t="s">
        <v>19</v>
      </c>
      <c r="C1015" s="10" t="s">
        <v>30</v>
      </c>
      <c r="D1015" s="22" t="s">
        <v>1401</v>
      </c>
      <c r="E1015" s="11">
        <v>1</v>
      </c>
      <c r="F1015" s="12">
        <v>1620</v>
      </c>
      <c r="G1015" s="13">
        <f>ROUND(E1015*F1015,2)</f>
        <v>1620</v>
      </c>
      <c r="H1015" s="11">
        <v>1</v>
      </c>
      <c r="I1015" s="12">
        <v>1576.96</v>
      </c>
      <c r="J1015" s="13">
        <f>ROUND(H1015*I1015,2)</f>
        <v>1576.96</v>
      </c>
    </row>
    <row r="1016" spans="1:10" ht="122.4" x14ac:dyDescent="0.3">
      <c r="A1016" s="14"/>
      <c r="B1016" s="14"/>
      <c r="C1016" s="14"/>
      <c r="D1016" s="15" t="s">
        <v>1402</v>
      </c>
      <c r="E1016" s="14"/>
      <c r="F1016" s="14"/>
      <c r="G1016" s="14"/>
      <c r="H1016" s="14"/>
      <c r="I1016" s="14"/>
      <c r="J1016" s="14"/>
    </row>
    <row r="1017" spans="1:10" x14ac:dyDescent="0.3">
      <c r="A1017" s="14"/>
      <c r="B1017" s="14"/>
      <c r="C1017" s="14"/>
      <c r="D1017" s="23" t="s">
        <v>1403</v>
      </c>
      <c r="E1017" s="11">
        <v>1</v>
      </c>
      <c r="F1017" s="9">
        <f>G1013+G1015</f>
        <v>7930.92</v>
      </c>
      <c r="G1017" s="9">
        <f>ROUND(F1017*E1017,2)</f>
        <v>7930.92</v>
      </c>
      <c r="H1017" s="11">
        <v>1</v>
      </c>
      <c r="I1017" s="12">
        <v>8192.7999999999993</v>
      </c>
      <c r="J1017" s="9">
        <f>ROUND(I1017*H1017,2)</f>
        <v>8192.7999999999993</v>
      </c>
    </row>
    <row r="1018" spans="1:10" ht="0.9" customHeight="1" x14ac:dyDescent="0.3">
      <c r="A1018" s="17"/>
      <c r="B1018" s="17"/>
      <c r="C1018" s="17"/>
      <c r="D1018" s="24"/>
      <c r="E1018" s="17"/>
      <c r="F1018" s="17"/>
      <c r="G1018" s="17"/>
      <c r="H1018" s="17"/>
      <c r="I1018" s="17"/>
      <c r="J1018" s="17"/>
    </row>
    <row r="1019" spans="1:10" x14ac:dyDescent="0.3">
      <c r="A1019" s="14"/>
      <c r="B1019" s="14"/>
      <c r="C1019" s="14"/>
      <c r="D1019" s="23" t="s">
        <v>1404</v>
      </c>
      <c r="E1019" s="11">
        <v>1</v>
      </c>
      <c r="F1019" s="9">
        <f>G978+G997+G1010+G1017</f>
        <v>55560.639999999999</v>
      </c>
      <c r="G1019" s="9">
        <f>ROUND(F1019*E1019,2)</f>
        <v>55560.639999999999</v>
      </c>
      <c r="H1019" s="11">
        <v>1</v>
      </c>
      <c r="I1019" s="12">
        <v>54936.83</v>
      </c>
      <c r="J1019" s="9">
        <f>ROUND(I1019*H1019,2)</f>
        <v>54936.83</v>
      </c>
    </row>
    <row r="1020" spans="1:10" ht="0.9" customHeight="1" x14ac:dyDescent="0.3">
      <c r="A1020" s="17"/>
      <c r="B1020" s="17"/>
      <c r="C1020" s="17"/>
      <c r="D1020" s="24"/>
      <c r="E1020" s="17"/>
      <c r="F1020" s="17"/>
      <c r="G1020" s="17"/>
      <c r="H1020" s="17"/>
      <c r="I1020" s="17"/>
      <c r="J1020" s="17"/>
    </row>
    <row r="1021" spans="1:10" x14ac:dyDescent="0.3">
      <c r="A1021" s="14"/>
      <c r="B1021" s="14"/>
      <c r="C1021" s="14"/>
      <c r="D1021" s="23" t="s">
        <v>1405</v>
      </c>
      <c r="E1021" s="16">
        <v>1</v>
      </c>
      <c r="F1021" s="9">
        <f>G397+G412+G642+G758+G793+G830+G845+G850+G912+G938+G1019</f>
        <v>585716.55000000005</v>
      </c>
      <c r="G1021" s="9">
        <f>ROUND(F1021*E1021,2)</f>
        <v>585716.55000000005</v>
      </c>
      <c r="H1021" s="16">
        <v>1</v>
      </c>
      <c r="I1021" s="12">
        <v>564522.32999999996</v>
      </c>
      <c r="J1021" s="9">
        <f>ROUND(I1021*H1021,2)</f>
        <v>564522.32999999996</v>
      </c>
    </row>
    <row r="1022" spans="1:10" ht="0.9" customHeight="1" x14ac:dyDescent="0.3">
      <c r="A1022" s="17"/>
      <c r="B1022" s="17"/>
      <c r="C1022" s="17"/>
      <c r="D1022" s="24"/>
      <c r="E1022" s="17"/>
      <c r="F1022" s="17"/>
      <c r="G1022" s="17"/>
      <c r="H1022" s="17"/>
      <c r="I1022" s="17"/>
      <c r="J1022" s="17"/>
    </row>
    <row r="1023" spans="1:10" x14ac:dyDescent="0.3">
      <c r="A1023" s="7" t="s">
        <v>1406</v>
      </c>
      <c r="B1023" s="7" t="s">
        <v>15</v>
      </c>
      <c r="C1023" s="7" t="s">
        <v>16</v>
      </c>
      <c r="D1023" s="21" t="s">
        <v>1407</v>
      </c>
      <c r="E1023" s="8">
        <f t="shared" ref="E1023:J1023" si="63">E1034</f>
        <v>1</v>
      </c>
      <c r="F1023" s="9">
        <f t="shared" si="63"/>
        <v>67860.87</v>
      </c>
      <c r="G1023" s="9">
        <f t="shared" si="63"/>
        <v>67860.87</v>
      </c>
      <c r="H1023" s="8">
        <f t="shared" si="63"/>
        <v>1</v>
      </c>
      <c r="I1023" s="9">
        <f t="shared" si="63"/>
        <v>68415.070000000007</v>
      </c>
      <c r="J1023" s="9">
        <f t="shared" si="63"/>
        <v>68415.070000000007</v>
      </c>
    </row>
    <row r="1024" spans="1:10" ht="20.399999999999999" x14ac:dyDescent="0.3">
      <c r="A1024" s="10" t="s">
        <v>1408</v>
      </c>
      <c r="B1024" s="10" t="s">
        <v>19</v>
      </c>
      <c r="C1024" s="10" t="s">
        <v>30</v>
      </c>
      <c r="D1024" s="22" t="s">
        <v>1409</v>
      </c>
      <c r="E1024" s="11">
        <v>1</v>
      </c>
      <c r="F1024" s="12">
        <v>23000</v>
      </c>
      <c r="G1024" s="13">
        <f>ROUND(E1024*F1024,2)</f>
        <v>23000</v>
      </c>
      <c r="H1024" s="11">
        <v>1</v>
      </c>
      <c r="I1024" s="12">
        <v>23000</v>
      </c>
      <c r="J1024" s="13">
        <f>ROUND(H1024*I1024,2)</f>
        <v>23000</v>
      </c>
    </row>
    <row r="1025" spans="1:13" ht="214.2" x14ac:dyDescent="0.3">
      <c r="A1025" s="14"/>
      <c r="B1025" s="14"/>
      <c r="C1025" s="14"/>
      <c r="D1025" s="15" t="s">
        <v>1410</v>
      </c>
      <c r="E1025" s="14"/>
      <c r="F1025" s="14"/>
      <c r="G1025" s="14"/>
      <c r="H1025" s="14"/>
      <c r="I1025" s="14"/>
      <c r="J1025" s="14"/>
    </row>
    <row r="1026" spans="1:13" ht="20.399999999999999" x14ac:dyDescent="0.3">
      <c r="A1026" s="10" t="s">
        <v>1411</v>
      </c>
      <c r="B1026" s="10" t="s">
        <v>19</v>
      </c>
      <c r="C1026" s="10" t="s">
        <v>30</v>
      </c>
      <c r="D1026" s="22" t="s">
        <v>1412</v>
      </c>
      <c r="E1026" s="11">
        <v>1</v>
      </c>
      <c r="F1026" s="12">
        <v>1845.8</v>
      </c>
      <c r="G1026" s="13">
        <f>ROUND(E1026*F1026,2)</f>
        <v>1845.8</v>
      </c>
      <c r="H1026" s="11">
        <v>1</v>
      </c>
      <c r="I1026" s="12">
        <v>2400</v>
      </c>
      <c r="J1026" s="13">
        <f>ROUND(H1026*I1026,2)</f>
        <v>2400</v>
      </c>
    </row>
    <row r="1027" spans="1:13" ht="316.2" x14ac:dyDescent="0.3">
      <c r="A1027" s="14"/>
      <c r="B1027" s="14"/>
      <c r="C1027" s="14"/>
      <c r="D1027" s="15" t="s">
        <v>1413</v>
      </c>
      <c r="E1027" s="14"/>
      <c r="F1027" s="14"/>
      <c r="G1027" s="14"/>
      <c r="H1027" s="14"/>
      <c r="I1027" s="14"/>
      <c r="J1027" s="14"/>
    </row>
    <row r="1028" spans="1:13" ht="20.399999999999999" x14ac:dyDescent="0.3">
      <c r="A1028" s="10" t="s">
        <v>1414</v>
      </c>
      <c r="B1028" s="10" t="s">
        <v>19</v>
      </c>
      <c r="C1028" s="10" t="s">
        <v>30</v>
      </c>
      <c r="D1028" s="22" t="s">
        <v>1415</v>
      </c>
      <c r="E1028" s="11">
        <v>1</v>
      </c>
      <c r="F1028" s="12">
        <v>3015.3</v>
      </c>
      <c r="G1028" s="13">
        <f>ROUND(E1028*F1028,2)</f>
        <v>3015.3</v>
      </c>
      <c r="H1028" s="11">
        <v>1</v>
      </c>
      <c r="I1028" s="12">
        <v>3015.3</v>
      </c>
      <c r="J1028" s="13">
        <f>ROUND(H1028*I1028,2)</f>
        <v>3015.3</v>
      </c>
    </row>
    <row r="1029" spans="1:13" ht="91.8" x14ac:dyDescent="0.3">
      <c r="A1029" s="14"/>
      <c r="B1029" s="14"/>
      <c r="C1029" s="14"/>
      <c r="D1029" s="15" t="s">
        <v>1416</v>
      </c>
      <c r="E1029" s="14"/>
      <c r="F1029" s="14"/>
      <c r="G1029" s="14"/>
      <c r="H1029" s="14"/>
      <c r="I1029" s="14"/>
      <c r="J1029" s="14"/>
    </row>
    <row r="1030" spans="1:13" x14ac:dyDescent="0.3">
      <c r="A1030" s="10" t="s">
        <v>1417</v>
      </c>
      <c r="B1030" s="10" t="s">
        <v>19</v>
      </c>
      <c r="C1030" s="10" t="s">
        <v>20</v>
      </c>
      <c r="D1030" s="22" t="s">
        <v>1418</v>
      </c>
      <c r="E1030" s="11">
        <v>1</v>
      </c>
      <c r="F1030" s="12">
        <v>25000</v>
      </c>
      <c r="G1030" s="13">
        <f>ROUND(E1030*F1030,2)</f>
        <v>25000</v>
      </c>
      <c r="H1030" s="11">
        <v>1</v>
      </c>
      <c r="I1030" s="12">
        <v>25000</v>
      </c>
      <c r="J1030" s="13">
        <f>ROUND(H1030*I1030,2)</f>
        <v>25000</v>
      </c>
      <c r="K1030" s="26">
        <v>3000</v>
      </c>
      <c r="L1030" t="s">
        <v>1456</v>
      </c>
      <c r="M1030" s="26">
        <v>-22000</v>
      </c>
    </row>
    <row r="1031" spans="1:13" ht="103.8" customHeight="1" x14ac:dyDescent="0.3">
      <c r="A1031" s="14"/>
      <c r="B1031" s="14"/>
      <c r="C1031" s="14"/>
      <c r="D1031" s="15" t="s">
        <v>1419</v>
      </c>
      <c r="E1031" s="14"/>
      <c r="F1031" s="14"/>
      <c r="G1031" s="14"/>
      <c r="H1031" s="14"/>
      <c r="I1031" s="14"/>
      <c r="J1031" s="14"/>
      <c r="L1031" s="27" t="s">
        <v>1457</v>
      </c>
    </row>
    <row r="1032" spans="1:13" ht="20.399999999999999" x14ac:dyDescent="0.3">
      <c r="A1032" s="10" t="s">
        <v>1420</v>
      </c>
      <c r="B1032" s="10" t="s">
        <v>19</v>
      </c>
      <c r="C1032" s="10" t="s">
        <v>69</v>
      </c>
      <c r="D1032" s="22" t="s">
        <v>1421</v>
      </c>
      <c r="E1032" s="11">
        <v>32.799999999999997</v>
      </c>
      <c r="F1032" s="12">
        <v>457.31</v>
      </c>
      <c r="G1032" s="13">
        <f>ROUND(E1032*F1032,2)</f>
        <v>14999.77</v>
      </c>
      <c r="H1032" s="11">
        <v>32.799999999999997</v>
      </c>
      <c r="I1032" s="12">
        <v>457.31</v>
      </c>
      <c r="J1032" s="13">
        <f>ROUND(H1032*I1032,2)</f>
        <v>14999.77</v>
      </c>
    </row>
    <row r="1033" spans="1:13" ht="81.599999999999994" x14ac:dyDescent="0.3">
      <c r="A1033" s="14"/>
      <c r="B1033" s="14"/>
      <c r="C1033" s="14"/>
      <c r="D1033" s="15" t="s">
        <v>1422</v>
      </c>
      <c r="E1033" s="14"/>
      <c r="F1033" s="14"/>
      <c r="G1033" s="14"/>
      <c r="H1033" s="14"/>
      <c r="I1033" s="14"/>
      <c r="J1033" s="14"/>
    </row>
    <row r="1034" spans="1:13" x14ac:dyDescent="0.3">
      <c r="A1034" s="14"/>
      <c r="B1034" s="14"/>
      <c r="C1034" s="14"/>
      <c r="D1034" s="23" t="s">
        <v>1423</v>
      </c>
      <c r="E1034" s="16">
        <v>1</v>
      </c>
      <c r="F1034" s="9">
        <f>G1024+G1026+G1028+G1030+G1032</f>
        <v>67860.87</v>
      </c>
      <c r="G1034" s="9">
        <f>ROUND(F1034*E1034,2)</f>
        <v>67860.87</v>
      </c>
      <c r="H1034" s="16">
        <v>1</v>
      </c>
      <c r="I1034" s="12">
        <v>68415.070000000007</v>
      </c>
      <c r="J1034" s="9">
        <f>ROUND(I1034*H1034,2)</f>
        <v>68415.070000000007</v>
      </c>
    </row>
    <row r="1035" spans="1:13" ht="0.9" customHeight="1" x14ac:dyDescent="0.3">
      <c r="A1035" s="17"/>
      <c r="B1035" s="17"/>
      <c r="C1035" s="17"/>
      <c r="D1035" s="24"/>
      <c r="E1035" s="17"/>
      <c r="F1035" s="17"/>
      <c r="G1035" s="17"/>
      <c r="H1035" s="17"/>
      <c r="I1035" s="17"/>
      <c r="J1035" s="17"/>
    </row>
    <row r="1036" spans="1:13" x14ac:dyDescent="0.3">
      <c r="A1036" s="7" t="s">
        <v>1424</v>
      </c>
      <c r="B1036" s="7" t="s">
        <v>15</v>
      </c>
      <c r="C1036" s="7" t="s">
        <v>16</v>
      </c>
      <c r="D1036" s="21" t="s">
        <v>1425</v>
      </c>
      <c r="E1036" s="8">
        <f t="shared" ref="E1036:J1036" si="64">E1039</f>
        <v>1</v>
      </c>
      <c r="F1036" s="9">
        <f t="shared" si="64"/>
        <v>18799.38</v>
      </c>
      <c r="G1036" s="9">
        <f t="shared" si="64"/>
        <v>18799.38</v>
      </c>
      <c r="H1036" s="8">
        <f t="shared" si="64"/>
        <v>1</v>
      </c>
      <c r="I1036" s="9">
        <f t="shared" si="64"/>
        <v>18799.38</v>
      </c>
      <c r="J1036" s="9">
        <f t="shared" si="64"/>
        <v>18799.38</v>
      </c>
    </row>
    <row r="1037" spans="1:13" ht="20.399999999999999" x14ac:dyDescent="0.3">
      <c r="A1037" s="10" t="s">
        <v>1426</v>
      </c>
      <c r="B1037" s="10" t="s">
        <v>19</v>
      </c>
      <c r="C1037" s="10" t="s">
        <v>20</v>
      </c>
      <c r="D1037" s="22" t="s">
        <v>1427</v>
      </c>
      <c r="E1037" s="11">
        <v>1</v>
      </c>
      <c r="F1037" s="12">
        <v>18799.38</v>
      </c>
      <c r="G1037" s="13">
        <f>ROUND(E1037*F1037,2)</f>
        <v>18799.38</v>
      </c>
      <c r="H1037" s="11">
        <v>1</v>
      </c>
      <c r="I1037" s="12">
        <v>18799.38</v>
      </c>
      <c r="J1037" s="13">
        <f>ROUND(H1037*I1037,2)</f>
        <v>18799.38</v>
      </c>
    </row>
    <row r="1038" spans="1:13" ht="163.19999999999999" x14ac:dyDescent="0.3">
      <c r="A1038" s="14"/>
      <c r="B1038" s="14"/>
      <c r="C1038" s="14"/>
      <c r="D1038" s="15" t="s">
        <v>1428</v>
      </c>
      <c r="E1038" s="14"/>
      <c r="F1038" s="14"/>
      <c r="G1038" s="14"/>
      <c r="H1038" s="14"/>
      <c r="I1038" s="14"/>
      <c r="J1038" s="14"/>
    </row>
    <row r="1039" spans="1:13" x14ac:dyDescent="0.3">
      <c r="A1039" s="14"/>
      <c r="B1039" s="14"/>
      <c r="C1039" s="14"/>
      <c r="D1039" s="23" t="s">
        <v>1429</v>
      </c>
      <c r="E1039" s="16">
        <v>1</v>
      </c>
      <c r="F1039" s="9">
        <f>G1037</f>
        <v>18799.38</v>
      </c>
      <c r="G1039" s="9">
        <f>ROUND(F1039*E1039,2)</f>
        <v>18799.38</v>
      </c>
      <c r="H1039" s="16">
        <v>1</v>
      </c>
      <c r="I1039" s="12">
        <v>18799.38</v>
      </c>
      <c r="J1039" s="9">
        <f>ROUND(I1039*H1039,2)</f>
        <v>18799.38</v>
      </c>
    </row>
    <row r="1040" spans="1:13" ht="0.9" customHeight="1" x14ac:dyDescent="0.3">
      <c r="A1040" s="17"/>
      <c r="B1040" s="17"/>
      <c r="C1040" s="17"/>
      <c r="D1040" s="24"/>
      <c r="E1040" s="17"/>
      <c r="F1040" s="17"/>
      <c r="G1040" s="17"/>
      <c r="H1040" s="17"/>
      <c r="I1040" s="17"/>
      <c r="J1040" s="17"/>
    </row>
    <row r="1041" spans="1:10" x14ac:dyDescent="0.3">
      <c r="A1041" s="7" t="s">
        <v>1430</v>
      </c>
      <c r="B1041" s="7" t="s">
        <v>15</v>
      </c>
      <c r="C1041" s="7" t="s">
        <v>16</v>
      </c>
      <c r="D1041" s="21" t="s">
        <v>1431</v>
      </c>
      <c r="E1041" s="8">
        <f t="shared" ref="E1041:J1041" si="65">E1044</f>
        <v>1</v>
      </c>
      <c r="F1041" s="9">
        <f t="shared" si="65"/>
        <v>18095.490000000002</v>
      </c>
      <c r="G1041" s="9">
        <f t="shared" si="65"/>
        <v>18095.490000000002</v>
      </c>
      <c r="H1041" s="8">
        <f t="shared" si="65"/>
        <v>1</v>
      </c>
      <c r="I1041" s="9">
        <f t="shared" si="65"/>
        <v>18095.490000000002</v>
      </c>
      <c r="J1041" s="9">
        <f t="shared" si="65"/>
        <v>18095.490000000002</v>
      </c>
    </row>
    <row r="1042" spans="1:10" x14ac:dyDescent="0.3">
      <c r="A1042" s="10" t="s">
        <v>1432</v>
      </c>
      <c r="B1042" s="10" t="s">
        <v>19</v>
      </c>
      <c r="C1042" s="10" t="s">
        <v>20</v>
      </c>
      <c r="D1042" s="22" t="s">
        <v>20</v>
      </c>
      <c r="E1042" s="11">
        <v>1</v>
      </c>
      <c r="F1042" s="12">
        <v>18095.490000000002</v>
      </c>
      <c r="G1042" s="13">
        <f>ROUND(E1042*F1042,2)</f>
        <v>18095.490000000002</v>
      </c>
      <c r="H1042" s="11">
        <v>1</v>
      </c>
      <c r="I1042" s="12">
        <v>18095.490000000002</v>
      </c>
      <c r="J1042" s="13">
        <f>ROUND(H1042*I1042,2)</f>
        <v>18095.490000000002</v>
      </c>
    </row>
    <row r="1043" spans="1:10" ht="71.400000000000006" x14ac:dyDescent="0.3">
      <c r="A1043" s="14"/>
      <c r="B1043" s="14"/>
      <c r="C1043" s="14"/>
      <c r="D1043" s="15" t="s">
        <v>1433</v>
      </c>
      <c r="E1043" s="14"/>
      <c r="F1043" s="14"/>
      <c r="G1043" s="14"/>
      <c r="H1043" s="14"/>
      <c r="I1043" s="14"/>
      <c r="J1043" s="14"/>
    </row>
    <row r="1044" spans="1:10" x14ac:dyDescent="0.3">
      <c r="A1044" s="14"/>
      <c r="B1044" s="14"/>
      <c r="C1044" s="14"/>
      <c r="D1044" s="23" t="s">
        <v>1434</v>
      </c>
      <c r="E1044" s="16">
        <v>1</v>
      </c>
      <c r="F1044" s="9">
        <f>G1042</f>
        <v>18095.490000000002</v>
      </c>
      <c r="G1044" s="9">
        <f>ROUND(F1044*E1044,2)</f>
        <v>18095.490000000002</v>
      </c>
      <c r="H1044" s="16">
        <v>1</v>
      </c>
      <c r="I1044" s="12">
        <v>18095.490000000002</v>
      </c>
      <c r="J1044" s="9">
        <f>ROUND(I1044*H1044,2)</f>
        <v>18095.490000000002</v>
      </c>
    </row>
    <row r="1045" spans="1:10" ht="0.9" customHeight="1" x14ac:dyDescent="0.3">
      <c r="A1045" s="17"/>
      <c r="B1045" s="17"/>
      <c r="C1045" s="17"/>
      <c r="D1045" s="24"/>
      <c r="E1045" s="17"/>
      <c r="F1045" s="17"/>
      <c r="G1045" s="17"/>
      <c r="H1045" s="17"/>
      <c r="I1045" s="17"/>
      <c r="J1045" s="17"/>
    </row>
    <row r="1046" spans="1:10" x14ac:dyDescent="0.3">
      <c r="A1046" s="7" t="s">
        <v>1435</v>
      </c>
      <c r="B1046" s="7" t="s">
        <v>15</v>
      </c>
      <c r="C1046" s="7" t="s">
        <v>16</v>
      </c>
      <c r="D1046" s="21" t="s">
        <v>1436</v>
      </c>
      <c r="E1046" s="8">
        <f t="shared" ref="E1046:J1046" si="66">E1049</f>
        <v>1</v>
      </c>
      <c r="F1046" s="9">
        <f t="shared" si="66"/>
        <v>23450</v>
      </c>
      <c r="G1046" s="9">
        <f t="shared" si="66"/>
        <v>23450</v>
      </c>
      <c r="H1046" s="8">
        <f t="shared" si="66"/>
        <v>1</v>
      </c>
      <c r="I1046" s="9">
        <f t="shared" si="66"/>
        <v>23450</v>
      </c>
      <c r="J1046" s="9">
        <f t="shared" si="66"/>
        <v>23450</v>
      </c>
    </row>
    <row r="1047" spans="1:10" ht="20.399999999999999" x14ac:dyDescent="0.3">
      <c r="A1047" s="10" t="s">
        <v>1437</v>
      </c>
      <c r="B1047" s="10" t="s">
        <v>19</v>
      </c>
      <c r="C1047" s="10" t="s">
        <v>20</v>
      </c>
      <c r="D1047" s="22" t="s">
        <v>1438</v>
      </c>
      <c r="E1047" s="11">
        <v>1</v>
      </c>
      <c r="F1047" s="12">
        <v>23450</v>
      </c>
      <c r="G1047" s="13">
        <f>ROUND(E1047*F1047,2)</f>
        <v>23450</v>
      </c>
      <c r="H1047" s="11">
        <v>1</v>
      </c>
      <c r="I1047" s="12">
        <v>23450</v>
      </c>
      <c r="J1047" s="13">
        <f>ROUND(H1047*I1047,2)</f>
        <v>23450</v>
      </c>
    </row>
    <row r="1048" spans="1:10" ht="183.6" x14ac:dyDescent="0.3">
      <c r="A1048" s="14"/>
      <c r="B1048" s="14"/>
      <c r="C1048" s="14"/>
      <c r="D1048" s="15" t="s">
        <v>1439</v>
      </c>
      <c r="E1048" s="14"/>
      <c r="F1048" s="14"/>
      <c r="G1048" s="14"/>
      <c r="H1048" s="14"/>
      <c r="I1048" s="14"/>
      <c r="J1048" s="14"/>
    </row>
    <row r="1049" spans="1:10" x14ac:dyDescent="0.3">
      <c r="A1049" s="14"/>
      <c r="B1049" s="14"/>
      <c r="C1049" s="14"/>
      <c r="D1049" s="23" t="s">
        <v>1440</v>
      </c>
      <c r="E1049" s="16">
        <v>1</v>
      </c>
      <c r="F1049" s="9">
        <f>G1047</f>
        <v>23450</v>
      </c>
      <c r="G1049" s="9">
        <f>ROUND(F1049*E1049,2)</f>
        <v>23450</v>
      </c>
      <c r="H1049" s="16">
        <v>1</v>
      </c>
      <c r="I1049" s="12">
        <v>23450</v>
      </c>
      <c r="J1049" s="9">
        <f>ROUND(I1049*H1049,2)</f>
        <v>23450</v>
      </c>
    </row>
    <row r="1050" spans="1:10" ht="0.9" customHeight="1" x14ac:dyDescent="0.3">
      <c r="A1050" s="17"/>
      <c r="B1050" s="17"/>
      <c r="C1050" s="17"/>
      <c r="D1050" s="24"/>
      <c r="E1050" s="17"/>
      <c r="F1050" s="17"/>
      <c r="G1050" s="17"/>
      <c r="H1050" s="17"/>
      <c r="I1050" s="17"/>
      <c r="J1050" s="17"/>
    </row>
    <row r="1051" spans="1:10" x14ac:dyDescent="0.3">
      <c r="A1051" s="14"/>
      <c r="B1051" s="14"/>
      <c r="C1051" s="14"/>
      <c r="D1051" s="23" t="s">
        <v>1441</v>
      </c>
      <c r="E1051" s="16">
        <v>1</v>
      </c>
      <c r="F1051" s="9">
        <f>G87+G108+G146+G221+G288+G345+G1021+G1034+G1039+G1044+G1049</f>
        <v>1514528.4200000002</v>
      </c>
      <c r="G1051" s="9">
        <f>ROUND(F1051*E1051,2)</f>
        <v>1514528.42</v>
      </c>
      <c r="H1051" s="16">
        <v>1</v>
      </c>
      <c r="I1051" s="12">
        <v>1559550.51</v>
      </c>
      <c r="J1051" s="9">
        <f>ROUND(I1051*H1051,2)</f>
        <v>1559550.51</v>
      </c>
    </row>
    <row r="1052" spans="1:10" x14ac:dyDescent="0.3">
      <c r="A1052" s="14"/>
      <c r="B1052" s="14"/>
      <c r="C1052" s="14"/>
      <c r="D1052" s="15"/>
      <c r="E1052" s="14"/>
      <c r="F1052" s="14"/>
      <c r="G1052" s="14"/>
      <c r="H1052" s="14"/>
      <c r="I1052" s="14"/>
      <c r="J1052" s="14"/>
    </row>
  </sheetData>
  <dataValidations count="1">
    <dataValidation type="list" allowBlank="1" showInputMessage="1" showErrorMessage="1" sqref="B4:B1052" xr:uid="{C09A2DEE-7759-41F8-A586-69AC787EB4F1}">
      <formula1>"Capítol,Partida,Mà d'obra,maquinària,Material,Altres,"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4CF5-FC10-4E04-9D27-B8ADEED7429C}">
  <dimension ref="C10:I22"/>
  <sheetViews>
    <sheetView workbookViewId="0">
      <selection activeCell="I23" sqref="I23"/>
    </sheetView>
  </sheetViews>
  <sheetFormatPr defaultRowHeight="14.4" x14ac:dyDescent="0.3"/>
  <cols>
    <col min="4" max="4" width="12.77734375" customWidth="1"/>
    <col min="8" max="8" width="9.44140625" bestFit="1" customWidth="1"/>
  </cols>
  <sheetData>
    <row r="10" spans="3:7" x14ac:dyDescent="0.3">
      <c r="C10" t="s">
        <v>34</v>
      </c>
      <c r="D10" t="s">
        <v>1446</v>
      </c>
      <c r="E10">
        <v>90</v>
      </c>
      <c r="F10">
        <v>32.5</v>
      </c>
      <c r="G10">
        <f>(E10+E11+E12+E13)*F10</f>
        <v>6045</v>
      </c>
    </row>
    <row r="11" spans="3:7" x14ac:dyDescent="0.3">
      <c r="E11">
        <v>90</v>
      </c>
    </row>
    <row r="12" spans="3:7" x14ac:dyDescent="0.3">
      <c r="E12">
        <v>3</v>
      </c>
    </row>
    <row r="13" spans="3:7" x14ac:dyDescent="0.3">
      <c r="E13">
        <v>3</v>
      </c>
    </row>
    <row r="14" spans="3:7" x14ac:dyDescent="0.3">
      <c r="C14" t="s">
        <v>34</v>
      </c>
      <c r="D14" t="s">
        <v>1447</v>
      </c>
      <c r="E14">
        <v>90</v>
      </c>
      <c r="F14">
        <v>48.5</v>
      </c>
      <c r="G14">
        <f>E14*F14</f>
        <v>4365</v>
      </c>
    </row>
    <row r="15" spans="3:7" x14ac:dyDescent="0.3">
      <c r="C15" t="s">
        <v>1450</v>
      </c>
      <c r="D15" t="s">
        <v>1448</v>
      </c>
      <c r="E15">
        <v>12</v>
      </c>
      <c r="F15">
        <v>38.5</v>
      </c>
      <c r="G15">
        <f t="shared" ref="G15:G16" si="0">E15*F15</f>
        <v>462</v>
      </c>
    </row>
    <row r="16" spans="3:7" x14ac:dyDescent="0.3">
      <c r="C16" t="s">
        <v>69</v>
      </c>
      <c r="D16" t="s">
        <v>1449</v>
      </c>
      <c r="E16">
        <v>6</v>
      </c>
      <c r="F16">
        <v>45.5</v>
      </c>
      <c r="G16">
        <f t="shared" si="0"/>
        <v>273</v>
      </c>
    </row>
    <row r="17" spans="3:9" ht="15" thickBot="1" x14ac:dyDescent="0.35">
      <c r="G17" s="31"/>
    </row>
    <row r="18" spans="3:9" ht="15" thickTop="1" x14ac:dyDescent="0.3">
      <c r="G18">
        <f>SUM(G10:G17)</f>
        <v>11145</v>
      </c>
    </row>
    <row r="20" spans="3:9" x14ac:dyDescent="0.3">
      <c r="C20" t="s">
        <v>69</v>
      </c>
      <c r="D20" t="s">
        <v>1451</v>
      </c>
      <c r="E20">
        <v>291</v>
      </c>
      <c r="F20">
        <v>42.5</v>
      </c>
      <c r="G20">
        <f t="shared" ref="G20" si="1">E20*F20</f>
        <v>12367.5</v>
      </c>
    </row>
    <row r="22" spans="3:9" x14ac:dyDescent="0.3">
      <c r="E22">
        <v>291</v>
      </c>
      <c r="G22">
        <f>SUM(G18:G20)</f>
        <v>23512.5</v>
      </c>
      <c r="H22" s="32">
        <f>G22/E22</f>
        <v>80.798969072164951</v>
      </c>
      <c r="I22" t="s">
        <v>1453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Hoja1</vt: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Solà</dc:creator>
  <cp:lastModifiedBy>Quim Estarlí</cp:lastModifiedBy>
  <dcterms:created xsi:type="dcterms:W3CDTF">2024-02-13T10:34:00Z</dcterms:created>
  <dcterms:modified xsi:type="dcterms:W3CDTF">2024-02-13T17:37:10Z</dcterms:modified>
</cp:coreProperties>
</file>